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firstSheet="2" activeTab="3"/>
  </bookViews>
  <sheets>
    <sheet name="стр.1  " sheetId="1" r:id="rId1"/>
    <sheet name="стр.1(автономное)" sheetId="2" r:id="rId2"/>
    <sheet name="таб1" sheetId="3" r:id="rId3"/>
    <sheet name="таб 2 (с 01.04)" sheetId="4" r:id="rId4"/>
    <sheet name="таб 2 (2019)" sheetId="5" r:id="rId5"/>
    <sheet name="таб 2 (2020)" sheetId="6" r:id="rId6"/>
    <sheet name="таб.2.1. (с 01.04)" sheetId="7" r:id="rId7"/>
    <sheet name="таб 3,4" sheetId="8" r:id="rId8"/>
    <sheet name="сведения" sheetId="9" r:id="rId9"/>
    <sheet name="обоснование расчетов (учр)" sheetId="10" r:id="rId10"/>
    <sheet name=" обоснование расчетов 2 (учр)" sheetId="11" r:id="rId11"/>
  </sheets>
  <definedNames>
    <definedName name="_xlnm.Print_Titles" localSheetId="4">'таб 2 (2019)'!$5:$8</definedName>
    <definedName name="_xlnm.Print_Titles" localSheetId="5">'таб 2 (2020)'!$5:$8</definedName>
    <definedName name="_xlnm.Print_Titles" localSheetId="3">'таб 2 (с 01.04)'!$5:$8</definedName>
    <definedName name="_xlnm.Print_Titles" localSheetId="2">'таб1'!$8:$8</definedName>
    <definedName name="_xlnm.Print_Area" localSheetId="0">'стр.1  '!$A$1:$D$39</definedName>
    <definedName name="_xlnm.Print_Area" localSheetId="1">'стр.1(автономное)'!$A$1:$D$39</definedName>
    <definedName name="_xlnm.Print_Area" localSheetId="2">'таб1'!$A$1:$B$83</definedName>
  </definedNames>
  <calcPr fullCalcOnLoad="1"/>
</workbook>
</file>

<file path=xl/sharedStrings.xml><?xml version="1.0" encoding="utf-8"?>
<sst xmlns="http://schemas.openxmlformats.org/spreadsheetml/2006/main" count="1107" uniqueCount="483">
  <si>
    <t>Наименование показателя</t>
  </si>
  <si>
    <t>из них:</t>
  </si>
  <si>
    <t>Сумма</t>
  </si>
  <si>
    <t>в том числе:</t>
  </si>
  <si>
    <t>(подпись)</t>
  </si>
  <si>
    <t>(расшифровка подписи)</t>
  </si>
  <si>
    <t>Всего</t>
  </si>
  <si>
    <t>Поступление финансовых активов, всего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</si>
  <si>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</si>
  <si>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</si>
  <si>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</si>
  <si>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Код строки</t>
  </si>
  <si>
    <t>X</t>
  </si>
  <si>
    <t>доходы от оказания услуг, работ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</si>
  <si>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</si>
  <si>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</si>
  <si>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</si>
  <si>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</si>
  <si>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</si>
  <si>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</si>
  <si>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</si>
  <si>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</si>
  <si>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</si>
  <si>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</si>
  <si>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</si>
  <si>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</si>
  <si>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</si>
  <si>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</si>
  <si>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</si>
  <si>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</si>
  <si>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</si>
  <si>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 xml:space="preserve">Показатели выплат по расходам на закупку товаров, работ, услуг учреждения </t>
  </si>
  <si>
    <t>0001</t>
  </si>
  <si>
    <t>Поступления от доходов, всего: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</si>
  <si>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</si>
  <si>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(наименование)</t>
  </si>
  <si>
    <t>ИНН</t>
  </si>
  <si>
    <t>КПП</t>
  </si>
  <si>
    <t>(полное и краткое наименование государственного учреждения (подразделения))</t>
  </si>
  <si>
    <t>(наименование органа, осуществляющего функции и полномочия учредителя)</t>
  </si>
  <si>
    <t>"   "                     20    г.</t>
  </si>
  <si>
    <t>руководитель учреждения (заместитель)</t>
  </si>
  <si>
    <t>План финансово-хозяйственной деятельности 
государственного автономного  учреждения</t>
  </si>
  <si>
    <t xml:space="preserve">Адрес фактического местонахождения учреждения: </t>
  </si>
  <si>
    <t xml:space="preserve">1. Цели деятельности учреждения (подразделения): </t>
  </si>
  <si>
    <r>
      <t>2</t>
    </r>
    <r>
      <rPr>
        <sz val="11"/>
        <color indexed="9"/>
        <rFont val="Times New Roman"/>
        <family val="1"/>
      </rPr>
      <t xml:space="preserve">. </t>
    </r>
    <r>
      <rPr>
        <sz val="11"/>
        <rFont val="Times New Roman"/>
        <family val="1"/>
      </rPr>
      <t xml:space="preserve">Виды деятельности учреждения (подразделения): </t>
    </r>
  </si>
  <si>
    <t>1.1. Общая балансовая стоимость недвижимого имущества, закрепленного собственником имущества за учреждением на праве оперативного управления, всего</t>
  </si>
  <si>
    <t>1.1.1. Стоимость недвижимого имущества, приобретенного учреждением за счет выделенных собственником имущества учреждения средств</t>
  </si>
  <si>
    <t>1.1.2. Стоимость недвижимого имущества, приобретенного учреждением за счет доходов, полученных от платной и иной приносящей доход деятельности</t>
  </si>
  <si>
    <t>1.1.3. Остаточная стоимость недвижимого имущества, закрепленного собственником имущества за учреждением на праве оперативного управления</t>
  </si>
  <si>
    <t>1.2. Общая балансовая стоимость движимого имущества, всего</t>
  </si>
  <si>
    <t>1.2.1. стоимость особо ценного движимого имущества, приобретенного учреждением за счет выделенных собственником имущества средств</t>
  </si>
  <si>
    <t>1.2.2. стоимость движимого имущества, приобретенного учреждением за счет доходов, полученных от иной приносящей доход деятельности</t>
  </si>
  <si>
    <t>2.1. Дебиторская задолженность по доходам, полученным за счет средств  областного бюджета</t>
  </si>
  <si>
    <t>2.2. Дебиторская задолженность по выданным авансам, полученным за счет средств областного бюджета,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</si>
  <si>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</si>
  <si>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</si>
  <si>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</si>
  <si>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</si>
  <si>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</si>
  <si>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</si>
  <si>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</si>
  <si>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</si>
  <si>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</si>
  <si>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</si>
  <si>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</si>
  <si>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</si>
  <si>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</si>
  <si>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</si>
  <si>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</si>
  <si>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</si>
  <si>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</si>
  <si>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</si>
  <si>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</si>
  <si>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</si>
  <si>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</si>
  <si>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</si>
  <si>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</si>
  <si>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областного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</si>
  <si>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</si>
  <si>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</si>
  <si>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</si>
  <si>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</si>
  <si>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</si>
  <si>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</si>
  <si>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</si>
  <si>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</si>
  <si>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</si>
  <si>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</si>
  <si>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</si>
  <si>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</si>
  <si>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</si>
  <si>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</si>
  <si>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</si>
  <si>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</si>
  <si>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</si>
  <si>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</si>
  <si>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</si>
  <si>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</si>
  <si>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</si>
  <si>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</si>
  <si>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</si>
  <si>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</si>
  <si>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</si>
  <si>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</si>
  <si>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 целевые субсидии </t>
  </si>
  <si>
    <t>внебюджетная деятельность</t>
  </si>
  <si>
    <t xml:space="preserve">поступления от оказания учреждением услуг (выполнения работ), относящихся в соответствии с уставом к основным видам деятельности, предоставление которых осуществляется на платной основе, а также поступления от иной приносящей доход деятельности </t>
  </si>
  <si>
    <t>Главный бухгалтер учреждения (подразделения)</t>
  </si>
  <si>
    <t>М.П.</t>
  </si>
  <si>
    <t>Согласовано:</t>
  </si>
  <si>
    <t xml:space="preserve">Начальник отдела экономического анализа и прогнозирования управления ресурсного обеспечения образования министерства образования и науки Архангельской области </t>
  </si>
  <si>
    <t>Консультант отдела экономического анализа и прогнозирования управления ресурсного обеспечения образования министерства образования и науки Архангельской области</t>
  </si>
  <si>
    <t>Код по бюджетной классификации Российской Федерации</t>
  </si>
  <si>
    <t>субсидии на осуществление капитальных вложений</t>
  </si>
  <si>
    <t>гранты в форме субсидий, в том числе предоставляемые по результатам конкурсов</t>
  </si>
  <si>
    <t>в том числе:доходы от собственности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</si>
  <si>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</si>
  <si>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</si>
  <si>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субсидии предоставленные из бюджета</t>
  </si>
  <si>
    <t xml:space="preserve">прочие доходы </t>
  </si>
  <si>
    <t xml:space="preserve">доходы от операций с активами </t>
  </si>
  <si>
    <t>Выплаты по расходам, всего:</t>
  </si>
  <si>
    <t>в том числе на: выплаты персоналу всего:</t>
  </si>
  <si>
    <t xml:space="preserve">из них: </t>
  </si>
  <si>
    <t>приобретение медикаментов</t>
  </si>
  <si>
    <t>пособия, компенсации и иные социальные выплаты гражданам</t>
  </si>
  <si>
    <t xml:space="preserve">стипендии </t>
  </si>
  <si>
    <t>уплата прочих налогов, сборов</t>
  </si>
  <si>
    <t>уплата налога на имущество организаций и земельного налога</t>
  </si>
  <si>
    <t>уплата иных платежей</t>
  </si>
  <si>
    <t>Справочно:</t>
  </si>
  <si>
    <t xml:space="preserve"> Объем публичных обязательств перед физическими лицами, подлежащих исполнению в денежной форме, полномочия по исполнению которых от имени министерства образования и науки Архангельской области передаются учреждению, всего</t>
  </si>
  <si>
    <t>Средства во временном распоряжении учреждения (подразделения)</t>
  </si>
  <si>
    <t>"      " _____________20     г.</t>
  </si>
  <si>
    <t>ПРИЛОЖЕНИЕ № 2</t>
  </si>
  <si>
    <t xml:space="preserve">к Порядку составления и  утверждения  планов  финансово-хозяйственной деятельности государственных бюджетных и автономных учреждений Архангельской области, подведомственных министерству образования и науки Архангельской области 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</si>
  <si>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</si>
  <si>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</si>
  <si>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</si>
  <si>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"</t>
  </si>
  <si>
    <t xml:space="preserve"> г.</t>
  </si>
  <si>
    <t>СВЕДЕНИЯ</t>
  </si>
  <si>
    <t>ОБ ОПЕРАЦИЯХ С ЦЕЛЕВЫМИ СУБСИДИЯМИ, ПРЕДОСТАВЛЕННЫМИ ГОСУДАРСТВЕННОМУ УЧРЕЖДЕНИЮ НА 20</t>
  </si>
  <si>
    <t>КОДЫ</t>
  </si>
  <si>
    <t>Форма по ОКУД</t>
  </si>
  <si>
    <t>0501016</t>
  </si>
  <si>
    <t>от "</t>
  </si>
  <si>
    <t>Дата</t>
  </si>
  <si>
    <t>Государственное (муниципальное)</t>
  </si>
  <si>
    <t>учреждение (подразделение)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</si>
  <si>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</si>
  <si>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</si>
  <si>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</si>
  <si>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</si>
  <si>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</si>
  <si>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</si>
  <si>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</si>
  <si>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</si>
  <si>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</si>
  <si>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</si>
  <si>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</si>
  <si>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</si>
  <si>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</si>
  <si>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>Наименование субсидии</t>
  </si>
  <si>
    <t>Код
субсидии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</si>
  <si>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</si>
  <si>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</si>
  <si>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</si>
  <si>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</si>
  <si>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код</t>
  </si>
  <si>
    <t>сумма</t>
  </si>
  <si>
    <t>поступления</t>
  </si>
  <si>
    <t>выплаты</t>
  </si>
  <si>
    <t>Номер страницы</t>
  </si>
  <si>
    <t>1</t>
  </si>
  <si>
    <t>Руководитель</t>
  </si>
  <si>
    <t>Всего страниц</t>
  </si>
  <si>
    <t>ОТМЕТКА ОРГАНА, ОСУЩЕСТВЛЯЮЩЕГО ВЕДЕНИЕ ЛИЦЕВОГО СЧЕТА,</t>
  </si>
  <si>
    <t>финансово-экономи-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</si>
  <si>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</si>
  <si>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</si>
  <si>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</si>
  <si>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</si>
  <si>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(телефон)</t>
  </si>
  <si>
    <t>(должность)</t>
  </si>
  <si>
    <t>на начало 20    г.</t>
  </si>
  <si>
    <t>Код объекта ФАИП</t>
  </si>
  <si>
    <t>иные выплаты населению</t>
  </si>
  <si>
    <t>иные выплаты персоналу учреждений, за исключением фонда оплаты труда</t>
  </si>
  <si>
    <t>иные выплаты , за исключением фонда оплаты труда учреждений, лицам, привлекаемым для выполнения отдельных полномочий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</si>
  <si>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</si>
  <si>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обеспечения государственных нужд</t>
  </si>
  <si>
    <t>исполнение судебных актов и мировых соглашений по возмещению вреда</t>
  </si>
  <si>
    <t>Объем финансового обеспечения, руб. (с точностью до двух знаков после запятой - 0,00)</t>
  </si>
  <si>
    <t>в том числе</t>
  </si>
  <si>
    <t>расходы на закупку товаров, работ, услуг, всего:</t>
  </si>
  <si>
    <t>коммунальные услуги (в том числе: дрова, уголь, дизельное топливо)</t>
  </si>
  <si>
    <t>уплата налогов, сборов и иных платежей всего:</t>
  </si>
  <si>
    <t xml:space="preserve">3. Услуги (работы), относящиеся к основным видам деятельности учреждения (подразделения), предоставление которых для физических и юридических лиц осуществляется за плату: </t>
  </si>
  <si>
    <t>Сведения о средствах, поступающих во временное распоряжение учреждений</t>
  </si>
  <si>
    <t>Сумма (руб., 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</si>
  <si>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</si>
  <si>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</si>
  <si>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</si>
  <si>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</si>
  <si>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</si>
  <si>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</si>
  <si>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>Таблица № 4</t>
  </si>
  <si>
    <t>Справочная информация</t>
  </si>
  <si>
    <t>Сумма (тыс.руб.)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</si>
  <si>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</si>
  <si>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кодексром Российской Федерации), всего:</t>
  </si>
  <si>
    <t>Объем средств, поступивших во временное распоряжение, всего:</t>
  </si>
  <si>
    <t xml:space="preserve">Показатели по поступлениям и выплатам государственного бюджетного (автономного) учреждения ( подразделения) </t>
  </si>
  <si>
    <t>Таблица  2.1</t>
  </si>
  <si>
    <t xml:space="preserve">                                                                                                          Таблица  1</t>
  </si>
  <si>
    <t>субсидия на выполнение государственного задания</t>
  </si>
  <si>
    <t>социальные и иные выплаты населению всего:</t>
  </si>
  <si>
    <t xml:space="preserve">фонд оплаты труда </t>
  </si>
  <si>
    <t>оплата труда и начисления на выплаты по оплате труда, всего:</t>
  </si>
  <si>
    <t>безвозмездные перечисления организациям</t>
  </si>
  <si>
    <t>прочие расходы (кроме расходов на закупку товаров, работ, услуг)</t>
  </si>
  <si>
    <t>министерство образования и науки Архангельской области</t>
  </si>
  <si>
    <t>075</t>
  </si>
  <si>
    <t>Управление Федерального казначейства по Архангельской области и Ненецкому автономному округу</t>
  </si>
  <si>
    <t>383</t>
  </si>
  <si>
    <t>Единицы измерения по ОКЕИ</t>
  </si>
  <si>
    <t>Коды</t>
  </si>
  <si>
    <t>Код по реестру участников бюджетного процесса, а также юридических лиц, не являющихся участниками бюджетного процесса</t>
  </si>
  <si>
    <r>
      <t>на 20</t>
    </r>
    <r>
      <rPr>
        <b/>
        <u val="single"/>
        <sz val="13"/>
        <rFont val="Times New Roman"/>
        <family val="1"/>
      </rPr>
      <t xml:space="preserve">        </t>
    </r>
    <r>
      <rPr>
        <b/>
        <sz val="13"/>
        <rFont val="Times New Roman"/>
        <family val="1"/>
      </rPr>
      <t>год и плановый период 20</t>
    </r>
    <r>
      <rPr>
        <b/>
        <u val="single"/>
        <sz val="13"/>
        <rFont val="Times New Roman"/>
        <family val="1"/>
      </rPr>
      <t xml:space="preserve">      </t>
    </r>
    <r>
      <rPr>
        <b/>
        <sz val="13"/>
        <rFont val="Times New Roman"/>
        <family val="1"/>
      </rPr>
      <t xml:space="preserve"> и  20</t>
    </r>
    <r>
      <rPr>
        <b/>
        <u val="single"/>
        <sz val="13"/>
        <rFont val="Times New Roman"/>
        <family val="1"/>
      </rPr>
      <t xml:space="preserve">     </t>
    </r>
    <r>
      <rPr>
        <b/>
        <sz val="13"/>
        <rFont val="Times New Roman"/>
        <family val="1"/>
      </rPr>
      <t xml:space="preserve">  годов</t>
    </r>
  </si>
  <si>
    <t>1.2.3. остаточная стоимость особо ценного движимого имущества</t>
  </si>
  <si>
    <t xml:space="preserve">                                                (последнюю отчетную дату)</t>
  </si>
  <si>
    <t>таблица 2</t>
  </si>
  <si>
    <t xml:space="preserve">целевая субсидия </t>
  </si>
  <si>
    <t>приобретение товаров, работ, услуг в пользу граждан в целях их социального обеспечения</t>
  </si>
  <si>
    <t>премии и гранты</t>
  </si>
  <si>
    <t>капитальные вложения на приобретение объектов недвижимого имущества государственными учреждениями</t>
  </si>
  <si>
    <r>
      <t>на 20</t>
    </r>
    <r>
      <rPr>
        <u val="single"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г. очередной финансовый год</t>
    </r>
  </si>
  <si>
    <t xml:space="preserve">                                                (очередной финансовый год)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</si>
  <si>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</si>
  <si>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</si>
  <si>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</si>
  <si>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</si>
  <si>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№ 
п/п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</si>
  <si>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</si>
  <si>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</si>
  <si>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</si>
  <si>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</si>
  <si>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</si>
  <si>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</si>
  <si>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</si>
  <si>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</si>
  <si>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</si>
  <si>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</si>
  <si>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х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</si>
  <si>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</si>
  <si>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</si>
  <si>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</si>
  <si>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</si>
  <si>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</si>
  <si>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</si>
  <si>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</si>
  <si>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</si>
  <si>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</si>
  <si>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</si>
  <si>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</si>
  <si>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</si>
  <si>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</si>
  <si>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</si>
  <si>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</si>
  <si>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</si>
  <si>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</si>
  <si>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</si>
  <si>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</si>
  <si>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</si>
  <si>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</si>
  <si>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</si>
  <si>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</si>
  <si>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</si>
  <si>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</si>
  <si>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</si>
  <si>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</si>
  <si>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</si>
  <si>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</si>
  <si>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</si>
  <si>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</si>
  <si>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</si>
  <si>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</si>
  <si>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</si>
  <si>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</si>
  <si>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</si>
  <si>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</si>
  <si>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</si>
  <si>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</si>
  <si>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</si>
  <si>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</si>
  <si>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</si>
  <si>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</si>
  <si>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</si>
  <si>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</si>
  <si>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</si>
  <si>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</si>
  <si>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</si>
  <si>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</si>
  <si>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</si>
  <si>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</si>
  <si>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</si>
  <si>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</si>
  <si>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</si>
  <si>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</si>
  <si>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</si>
  <si>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</si>
  <si>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</si>
  <si>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</si>
  <si>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</si>
  <si>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</si>
  <si>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</si>
  <si>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</si>
  <si>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</si>
  <si>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</si>
  <si>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</si>
  <si>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</si>
  <si>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</si>
  <si>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</si>
  <si>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</si>
  <si>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</si>
  <si>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</si>
  <si>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</si>
  <si>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</si>
  <si>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 2 x гр. 3)</t>
  </si>
  <si>
    <t>Приложение № 3</t>
  </si>
  <si>
    <t>Расчеты (обоснования) к плану финансово-хозяйственной деятельности государственного учреждения</t>
  </si>
  <si>
    <t>Должность</t>
  </si>
  <si>
    <t>Процентная надбавка за стаж работы в районах Крайнего Севера и приравненных местностях</t>
  </si>
  <si>
    <t xml:space="preserve"> субсидии на финансовое обеспечение выполнения государственного задания из областного бюджета</t>
  </si>
  <si>
    <t xml:space="preserve"> 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</si>
  <si>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5.1</t>
  </si>
  <si>
    <t>средства обязательного медицинского страхования</t>
  </si>
  <si>
    <t>приобретение продуктов питания (оплата продовольствия, организация питания)</t>
  </si>
  <si>
    <t>субсидии на приобретение объектов недвижимого имущества в государственную собственность автономным учреждениям</t>
  </si>
  <si>
    <t>административно-управленческий персонал</t>
  </si>
  <si>
    <t>основной персонал</t>
  </si>
  <si>
    <t>прочий персонал</t>
  </si>
  <si>
    <t xml:space="preserve">услуги телефонной междугородней связи </t>
  </si>
  <si>
    <t xml:space="preserve">услуги телефонной международной связи </t>
  </si>
  <si>
    <t>услуги телефонной связи сотовых операторов</t>
  </si>
  <si>
    <t>оплата интернета (для оказания  государственной услуги)</t>
  </si>
  <si>
    <t>оплата интернета (на общехозяйственные нужды)</t>
  </si>
  <si>
    <t>услуги телефонной местной связи в том числе:</t>
  </si>
  <si>
    <t>абонентская плата</t>
  </si>
  <si>
    <t>местные телефонные соединения</t>
  </si>
  <si>
    <t>услуги почтовой связи</t>
  </si>
  <si>
    <t>"УТВЕРЖДАЮ"</t>
  </si>
  <si>
    <t xml:space="preserve">Таблица № 3 </t>
  </si>
  <si>
    <t>Х</t>
  </si>
  <si>
    <t>План финансово-хозяйственной деятельности 
государственного бюджетного  учреждения</t>
  </si>
  <si>
    <t>4. Общая балансовая стоимость недвижимого государственного имущества на дату составления Плана</t>
  </si>
  <si>
    <t>составляет</t>
  </si>
  <si>
    <t xml:space="preserve"> руб., в том числе:</t>
  </si>
  <si>
    <t xml:space="preserve">балансовая стоимость имущества, закрепленного собственником имущества за государственным </t>
  </si>
  <si>
    <t xml:space="preserve"> бюджетным (автономным) учреждением на праве оперативного управления, составляет</t>
  </si>
  <si>
    <t xml:space="preserve"> руб.</t>
  </si>
  <si>
    <t>балансовая стоимость имущества, приобретенного  государственным бюджетным (автономным)</t>
  </si>
  <si>
    <t xml:space="preserve">учреждением за счет выделенных собственником имущества учреждения средств </t>
  </si>
  <si>
    <t>учреждением за счет доходов, полученных от иной приносящей доход деятельности</t>
  </si>
  <si>
    <t>5. Общая балансовая стоимость движимого государственного имущества на дату составления Плана</t>
  </si>
  <si>
    <t xml:space="preserve">балансовая стоимость особо ценного движимого имущества </t>
  </si>
  <si>
    <t>111</t>
  </si>
  <si>
    <t>субсидии на выполнение государственного задания</t>
  </si>
  <si>
    <t xml:space="preserve"> </t>
  </si>
  <si>
    <t>Н.П. Олькина</t>
  </si>
  <si>
    <t>2919001702</t>
  </si>
  <si>
    <t>291901001</t>
  </si>
  <si>
    <t>Ч04320</t>
  </si>
  <si>
    <t xml:space="preserve">Адрес фактического местонахождения учреждения: 164610 Архангельская область, Пинежский район,       п. Пинега, ул. Первомайская, д. 111 </t>
  </si>
  <si>
    <t>1. Цели деятельности учреждения (подразделения): Подготовка квалифицированных рабочих или служащих и специалистов среднего звена по всем основным направлениям общественно полезной деятельности в соответствии с потребностями общества и государства, а также удовлетворение потребностей личности в углублении и расширении образования.</t>
  </si>
  <si>
    <r>
      <t>2</t>
    </r>
    <r>
      <rPr>
        <sz val="11"/>
        <color indexed="9"/>
        <rFont val="Times New Roman"/>
        <family val="1"/>
      </rPr>
      <t xml:space="preserve">. </t>
    </r>
    <r>
      <rPr>
        <sz val="11"/>
        <rFont val="Times New Roman"/>
        <family val="1"/>
      </rPr>
      <t>Виды деятельности учреждения (подразделения): реализация основных профессиональных образовательных программ среднего профессионального образования (программ подготовки квалифицированных рабочих, служащих, программ подготовки специалистов среднего звена), программ профессиональной подготовки по профессиям рабочих, должностям служащих в соответствии с лицензией на право осуществления образовательной деятельности, в пределах контрольных цифр приема за счет бюджетных ассигнований областного бюджета; полное государственное обеспечение обучающихся из числа детей-сирот, детей оставшихся без попечения родителей.</t>
    </r>
  </si>
  <si>
    <t>3. Услуги (работы), относящиеся к основным видам деятельности учреждения (подразделения), предоставление которых для физических и юридических лиц осуществляется за плату: реализация дополнительных образовательных программ и программ профессионального обучения по заданиям и за счет средств физических и юридических лиц по договорам об оказании платных образовательных услуг; оказание платных образовательных услуг, не предусмотренных образовательными программами и федеральными государственными образовательными стандартами по договорам с физическими и юридическими лицами; оказание услуг и выполнение работ производственного, технического, учебного и бытового характера в ходе осуществления учебно-производственной деятельности; выполнение копироваль и множительных работ для обучающихся и работников учреждения; сдача лома и отходов черных и цветных металлов и других видов вторичного сырья, полученных в ходе учебно-производственной деятельности и в результате списания основных средств Учреждения;оказание услуг, связанных с проживанием в общежитии лиц, обучающихся в учреждении по программам профессиональной подготовки по договорам с физическими и юридическими лицами, службой занятости, и другими оброзовательными организациями;предоставление в аренду помещений и имущества Учреждения;оказание транспортных услуг в ходе осуществления учебно- производственной деятельности;</t>
  </si>
  <si>
    <t>2.2.11. по выданным авансам на прочие выплаты</t>
  </si>
  <si>
    <t>2.2.12. по выданным авансам на пособие по соц. Помощи населению</t>
  </si>
  <si>
    <t>2.2.13. по начислениям на выплаты по оплате труда</t>
  </si>
  <si>
    <t>2.3.11. по выданным авансам на прочие выплаты</t>
  </si>
  <si>
    <t>2.3.12. по начислениям на выплаты по оплате труда</t>
  </si>
  <si>
    <t>3.2.13. по прочим выплатам</t>
  </si>
  <si>
    <t>3.2.14 по расчетам на пособие по соц. Помощи населению</t>
  </si>
  <si>
    <t xml:space="preserve">                                         на _01 января_ 2019__ г.</t>
  </si>
  <si>
    <t>Директор ГБПОУ АО "Пинежский индустриальный техникум"</t>
  </si>
  <si>
    <t>Государственное бюджетное образовательное учреждение Архангельской области "Пинежский индустриальный техникум", ГБПОУ АО "Пинежский индустриальный техникум"</t>
  </si>
  <si>
    <t>Министерство образования и науки Архангельской области</t>
  </si>
  <si>
    <t>О.Г. Сивкова</t>
  </si>
  <si>
    <t>850</t>
  </si>
  <si>
    <t>Земельный налог</t>
  </si>
  <si>
    <t>Транспортный налог</t>
  </si>
  <si>
    <t>4</t>
  </si>
  <si>
    <t>Налог на имущество</t>
  </si>
  <si>
    <t>Загрязнение окруж среды</t>
  </si>
  <si>
    <t>244</t>
  </si>
  <si>
    <t>субсидии на выполнение гос. задания</t>
  </si>
  <si>
    <t xml:space="preserve">Транспортные услуги </t>
  </si>
  <si>
    <t>5</t>
  </si>
  <si>
    <t>услуги теплоснабжения</t>
  </si>
  <si>
    <t>услуги водоснабжения</t>
  </si>
  <si>
    <t>услуги электроснабжения</t>
  </si>
  <si>
    <t>ассенизаторские услуги</t>
  </si>
  <si>
    <t>6</t>
  </si>
  <si>
    <t>Бухгалтер</t>
  </si>
  <si>
    <t>Директор</t>
  </si>
  <si>
    <t>Зам директора по УПР</t>
  </si>
  <si>
    <t>Гл. бухгалтер</t>
  </si>
  <si>
    <t>Заведующий воспит.</t>
  </si>
  <si>
    <t>Заведующий структ. подразделением.</t>
  </si>
  <si>
    <t>Контрактный управляющий</t>
  </si>
  <si>
    <t>7</t>
  </si>
  <si>
    <t>8</t>
  </si>
  <si>
    <t>Инспектор по кадрам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</si>
  <si>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</si>
  <si>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</si>
  <si>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</si>
  <si>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</si>
  <si>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</si>
  <si>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</si>
  <si>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</si>
  <si>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</si>
  <si>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</si>
  <si>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</si>
  <si>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</si>
  <si>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</si>
  <si>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</si>
  <si>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</si>
  <si>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Заведующий хозяйством</t>
  </si>
  <si>
    <t>Дворник</t>
  </si>
  <si>
    <t>Механик</t>
  </si>
  <si>
    <t>Рабочий по обслуживанию зданий</t>
  </si>
  <si>
    <t>Электромонтер по обслуживанию электрооборудования</t>
  </si>
  <si>
    <t>Уборщик производственных и служебных помещений</t>
  </si>
  <si>
    <t>Сторож</t>
  </si>
  <si>
    <t>Дежурный по общежитию</t>
  </si>
  <si>
    <t>24</t>
  </si>
  <si>
    <t>25</t>
  </si>
  <si>
    <t>26</t>
  </si>
  <si>
    <t>27</t>
  </si>
  <si>
    <t>28</t>
  </si>
  <si>
    <t>29</t>
  </si>
  <si>
    <t>Руководитель физического воспитания</t>
  </si>
  <si>
    <t>Социальный педагог</t>
  </si>
  <si>
    <t>Воспитатель</t>
  </si>
  <si>
    <t>Методист</t>
  </si>
  <si>
    <t>Библиотеарь</t>
  </si>
  <si>
    <t>Повар</t>
  </si>
  <si>
    <t>Кухонный работник</t>
  </si>
  <si>
    <t>Мастер производственного обучения</t>
  </si>
  <si>
    <t>Преподаватель</t>
  </si>
  <si>
    <t>Вывоз ТБО</t>
  </si>
  <si>
    <t>ПИТ</t>
  </si>
  <si>
    <t>поверка весов</t>
  </si>
  <si>
    <t>обслуживание пожарной сигнализации</t>
  </si>
  <si>
    <t>Подписка на периодические издания</t>
  </si>
  <si>
    <t>Консультационные услуги</t>
  </si>
  <si>
    <t>Курсы, семинары</t>
  </si>
  <si>
    <t>пожарная сигнализация - тревожная кноака</t>
  </si>
  <si>
    <t>страхование автотранспорта</t>
  </si>
  <si>
    <t>услуги редакции</t>
  </si>
  <si>
    <t>медосмотры</t>
  </si>
  <si>
    <t>настройка и обслуживание комьютерных программ</t>
  </si>
  <si>
    <t>оплата лабораторных иследований</t>
  </si>
  <si>
    <t>договора гражданско-правового характера+ЕСН</t>
  </si>
  <si>
    <t>ГСМ</t>
  </si>
  <si>
    <t>Строительные материалы и хоз. материалы</t>
  </si>
  <si>
    <t>Продукты питания для проведения практических занятий</t>
  </si>
  <si>
    <r>
      <t>на 2018</t>
    </r>
    <r>
      <rPr>
        <b/>
        <u val="single"/>
        <sz val="13"/>
        <rFont val="Times New Roman"/>
        <family val="1"/>
      </rPr>
      <t xml:space="preserve">     </t>
    </r>
    <r>
      <rPr>
        <b/>
        <sz val="13"/>
        <rFont val="Times New Roman"/>
        <family val="1"/>
      </rPr>
      <t xml:space="preserve">   год и плановый период 20</t>
    </r>
    <r>
      <rPr>
        <b/>
        <u val="single"/>
        <sz val="13"/>
        <rFont val="Times New Roman"/>
        <family val="1"/>
      </rPr>
      <t xml:space="preserve"> 19    </t>
    </r>
    <r>
      <rPr>
        <b/>
        <sz val="13"/>
        <rFont val="Times New Roman"/>
        <family val="1"/>
      </rPr>
      <t xml:space="preserve">  и  20</t>
    </r>
    <r>
      <rPr>
        <b/>
        <u val="single"/>
        <sz val="13"/>
        <rFont val="Times New Roman"/>
        <family val="1"/>
      </rPr>
      <t xml:space="preserve"> 20   </t>
    </r>
    <r>
      <rPr>
        <b/>
        <sz val="13"/>
        <rFont val="Times New Roman"/>
        <family val="1"/>
      </rPr>
      <t xml:space="preserve">  годов</t>
    </r>
  </si>
  <si>
    <t xml:space="preserve">                                         на _01 января_ 2020__ г.</t>
  </si>
  <si>
    <r>
      <t>на 2018</t>
    </r>
    <r>
      <rPr>
        <u val="single"/>
        <sz val="10"/>
        <rFont val="Times New Roman"/>
        <family val="1"/>
      </rPr>
      <t xml:space="preserve">     </t>
    </r>
    <r>
      <rPr>
        <sz val="10"/>
        <rFont val="Times New Roman"/>
        <family val="1"/>
      </rPr>
      <t>г. очередной финансовый год</t>
    </r>
  </si>
  <si>
    <t>на 2019__ г. 1-ый год планового периода</t>
  </si>
  <si>
    <t>на 2020__ г. 2-ой год планового периода</t>
  </si>
  <si>
    <r>
      <t>на 2018</t>
    </r>
    <r>
      <rPr>
        <u val="single"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г. очередной финансовый год</t>
    </r>
  </si>
  <si>
    <t>Заведующая общежитием</t>
  </si>
  <si>
    <r>
      <t xml:space="preserve">                                                     </t>
    </r>
    <r>
      <rPr>
        <u val="single"/>
        <sz val="11"/>
        <rFont val="Times New Roman"/>
        <family val="1"/>
      </rPr>
      <t xml:space="preserve"> на 01.01.2018г. </t>
    </r>
  </si>
  <si>
    <t>на 10 октября 2018 г.</t>
  </si>
  <si>
    <t>на _10 октября__ 2018__ г.</t>
  </si>
  <si>
    <t xml:space="preserve">                                         на 28 декабря 2018 г.</t>
  </si>
  <si>
    <t>" 28  " декабря         2018    г.</t>
  </si>
  <si>
    <t>" 28     " декабря___2018    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</si>
</sst>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name val="Calibri"/>
      <family val="2"/>
    </font>
    <font>
      <sz val="14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u val="single"/>
      <sz val="13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thin"/>
    </border>
    <border>
      <left>
        <color indexed="63"/>
      </left>
      <right style="mediumDashDotDot"/>
      <top style="thin"/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 indent="2"/>
    </xf>
    <xf numFmtId="4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49" fontId="6" fillId="0" borderId="14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0" fontId="17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49" fontId="6" fillId="0" borderId="20" xfId="0" applyNumberFormat="1" applyFont="1" applyFill="1" applyBorder="1" applyAlignment="1">
      <alignment horizontal="center"/>
    </xf>
    <xf numFmtId="0" fontId="14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/>
    </xf>
    <xf numFmtId="0" fontId="14" fillId="0" borderId="22" xfId="0" applyNumberFormat="1" applyFont="1" applyBorder="1" applyAlignment="1">
      <alignment horizontal="left"/>
    </xf>
    <xf numFmtId="0" fontId="14" fillId="0" borderId="23" xfId="0" applyNumberFormat="1" applyFont="1" applyBorder="1" applyAlignment="1">
      <alignment horizontal="left"/>
    </xf>
    <xf numFmtId="0" fontId="14" fillId="0" borderId="24" xfId="0" applyNumberFormat="1" applyFont="1" applyBorder="1" applyAlignment="1">
      <alignment horizontal="left"/>
    </xf>
    <xf numFmtId="0" fontId="6" fillId="0" borderId="25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0" fontId="6" fillId="0" borderId="26" xfId="0" applyNumberFormat="1" applyFont="1" applyBorder="1" applyAlignment="1">
      <alignment vertical="center" wrapText="1"/>
    </xf>
    <xf numFmtId="0" fontId="6" fillId="0" borderId="27" xfId="0" applyNumberFormat="1" applyFont="1" applyBorder="1" applyAlignment="1">
      <alignment vertical="center" wrapText="1"/>
    </xf>
    <xf numFmtId="0" fontId="6" fillId="0" borderId="28" xfId="0" applyNumberFormat="1" applyFont="1" applyBorder="1" applyAlignment="1">
      <alignment vertical="center" wrapText="1"/>
    </xf>
    <xf numFmtId="0" fontId="6" fillId="0" borderId="29" xfId="0" applyNumberFormat="1" applyFont="1" applyBorder="1" applyAlignment="1">
      <alignment vertical="center" wrapText="1"/>
    </xf>
    <xf numFmtId="49" fontId="6" fillId="0" borderId="25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49" fontId="6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2" fillId="0" borderId="30" xfId="0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1" fillId="0" borderId="28" xfId="0" applyFont="1" applyFill="1" applyBorder="1" applyAlignment="1">
      <alignment/>
    </xf>
    <xf numFmtId="0" fontId="20" fillId="0" borderId="0" xfId="0" applyFont="1" applyAlignment="1">
      <alignment horizontal="right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23" fillId="0" borderId="10" xfId="0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left" vertical="distributed" wrapText="1"/>
    </xf>
    <xf numFmtId="0" fontId="22" fillId="0" borderId="10" xfId="0" applyFont="1" applyFill="1" applyBorder="1" applyAlignment="1">
      <alignment vertical="center" wrapText="1"/>
    </xf>
    <xf numFmtId="0" fontId="22" fillId="0" borderId="35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171" fontId="22" fillId="0" borderId="10" xfId="0" applyNumberFormat="1" applyFont="1" applyFill="1" applyBorder="1" applyAlignment="1">
      <alignment horizontal="center" vertical="center"/>
    </xf>
    <xf numFmtId="171" fontId="22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3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27" xfId="0" applyNumberFormat="1" applyFont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" fontId="5" fillId="32" borderId="10" xfId="0" applyNumberFormat="1" applyFont="1" applyFill="1" applyBorder="1" applyAlignment="1">
      <alignment horizontal="center" wrapText="1"/>
    </xf>
    <xf numFmtId="0" fontId="5" fillId="32" borderId="10" xfId="0" applyFont="1" applyFill="1" applyBorder="1" applyAlignment="1">
      <alignment wrapText="1"/>
    </xf>
    <xf numFmtId="171" fontId="5" fillId="0" borderId="10" xfId="0" applyNumberFormat="1" applyFont="1" applyBorder="1" applyAlignment="1">
      <alignment wrapText="1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horizontal="justify" wrapText="1"/>
    </xf>
    <xf numFmtId="0" fontId="12" fillId="0" borderId="0" xfId="0" applyFont="1" applyBorder="1" applyAlignment="1">
      <alignment horizontal="justify" wrapText="1"/>
    </xf>
    <xf numFmtId="0" fontId="2" fillId="0" borderId="30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8" xfId="0" applyFont="1" applyBorder="1" applyAlignment="1">
      <alignment wrapText="1"/>
    </xf>
    <xf numFmtId="0" fontId="6" fillId="0" borderId="0" xfId="0" applyFont="1" applyBorder="1" applyAlignment="1">
      <alignment horizontal="center" vertical="top"/>
    </xf>
    <xf numFmtId="0" fontId="1" fillId="0" borderId="28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3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32" borderId="0" xfId="0" applyFont="1" applyFill="1" applyAlignment="1">
      <alignment horizont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0" xfId="42" applyFont="1" applyBorder="1" applyAlignment="1" applyProtection="1">
      <alignment horizontal="center" vertical="top" wrapText="1"/>
      <protection/>
    </xf>
    <xf numFmtId="0" fontId="9" fillId="0" borderId="0" xfId="0" applyFont="1" applyAlignment="1">
      <alignment horizontal="center" wrapText="1"/>
    </xf>
    <xf numFmtId="0" fontId="9" fillId="32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30" xfId="0" applyFont="1" applyFill="1" applyBorder="1" applyAlignment="1">
      <alignment horizontal="center" vertical="top"/>
    </xf>
    <xf numFmtId="0" fontId="14" fillId="0" borderId="30" xfId="0" applyNumberFormat="1" applyFont="1" applyBorder="1" applyAlignment="1">
      <alignment horizontal="center" vertical="top"/>
    </xf>
    <xf numFmtId="0" fontId="6" fillId="0" borderId="28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6" fillId="0" borderId="28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5" fillId="0" borderId="28" xfId="0" applyNumberFormat="1" applyFont="1" applyBorder="1" applyAlignment="1">
      <alignment horizontal="left" wrapText="1"/>
    </xf>
    <xf numFmtId="0" fontId="5" fillId="0" borderId="30" xfId="0" applyNumberFormat="1" applyFont="1" applyBorder="1" applyAlignment="1">
      <alignment horizontal="left" wrapText="1"/>
    </xf>
    <xf numFmtId="49" fontId="15" fillId="0" borderId="41" xfId="0" applyNumberFormat="1" applyFont="1" applyFill="1" applyBorder="1" applyAlignment="1">
      <alignment horizontal="center" vertical="center"/>
    </xf>
    <xf numFmtId="49" fontId="15" fillId="0" borderId="42" xfId="0" applyNumberFormat="1" applyFont="1" applyFill="1" applyBorder="1" applyAlignment="1">
      <alignment horizontal="center" vertical="center"/>
    </xf>
    <xf numFmtId="49" fontId="15" fillId="0" borderId="43" xfId="0" applyNumberFormat="1" applyFont="1" applyFill="1" applyBorder="1" applyAlignment="1">
      <alignment horizontal="center" vertical="center"/>
    </xf>
    <xf numFmtId="49" fontId="15" fillId="0" borderId="44" xfId="0" applyNumberFormat="1" applyFont="1" applyFill="1" applyBorder="1" applyAlignment="1">
      <alignment horizontal="center" vertical="center"/>
    </xf>
    <xf numFmtId="49" fontId="15" fillId="0" borderId="45" xfId="0" applyNumberFormat="1" applyFont="1" applyFill="1" applyBorder="1" applyAlignment="1">
      <alignment horizontal="center" vertical="center"/>
    </xf>
    <xf numFmtId="49" fontId="15" fillId="0" borderId="46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left"/>
    </xf>
    <xf numFmtId="0" fontId="15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right"/>
    </xf>
    <xf numFmtId="49" fontId="16" fillId="0" borderId="28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49" fontId="2" fillId="0" borderId="28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0" fontId="18" fillId="0" borderId="48" xfId="0" applyNumberFormat="1" applyFont="1" applyBorder="1" applyAlignment="1">
      <alignment horizontal="center"/>
    </xf>
    <xf numFmtId="0" fontId="18" fillId="0" borderId="49" xfId="0" applyNumberFormat="1" applyFont="1" applyBorder="1" applyAlignment="1">
      <alignment horizontal="center"/>
    </xf>
    <xf numFmtId="0" fontId="18" fillId="0" borderId="50" xfId="0" applyNumberFormat="1" applyFont="1" applyBorder="1" applyAlignment="1">
      <alignment horizontal="center"/>
    </xf>
    <xf numFmtId="0" fontId="18" fillId="0" borderId="18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19" xfId="0" applyNumberFormat="1" applyFont="1" applyBorder="1" applyAlignment="1">
      <alignment horizontal="center"/>
    </xf>
    <xf numFmtId="0" fontId="14" fillId="0" borderId="30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top" wrapText="1"/>
    </xf>
    <xf numFmtId="0" fontId="24" fillId="0" borderId="0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/>
    </xf>
    <xf numFmtId="0" fontId="5" fillId="0" borderId="36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center" wrapText="1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49" fontId="5" fillId="0" borderId="36" xfId="0" applyNumberFormat="1" applyFont="1" applyBorder="1" applyAlignment="1">
      <alignment horizontal="right" vertical="center"/>
    </xf>
    <xf numFmtId="0" fontId="5" fillId="0" borderId="3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36" xfId="0" applyNumberFormat="1" applyFont="1" applyBorder="1" applyAlignment="1">
      <alignment horizontal="left" vertical="center" wrapText="1"/>
    </xf>
    <xf numFmtId="0" fontId="5" fillId="0" borderId="2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left" vertical="center" wrapText="1" indent="2"/>
    </xf>
    <xf numFmtId="0" fontId="5" fillId="0" borderId="36" xfId="0" applyNumberFormat="1" applyFont="1" applyBorder="1" applyAlignment="1">
      <alignment horizontal="left" vertical="center" wrapText="1" indent="2"/>
    </xf>
    <xf numFmtId="49" fontId="5" fillId="0" borderId="15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left" vertical="center" wrapText="1" indent="2"/>
    </xf>
    <xf numFmtId="0" fontId="5" fillId="0" borderId="47" xfId="0" applyNumberFormat="1" applyFont="1" applyBorder="1" applyAlignment="1">
      <alignment horizontal="left" vertical="center" wrapText="1" indent="2"/>
    </xf>
    <xf numFmtId="0" fontId="5" fillId="0" borderId="15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5" fillId="0" borderId="47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left" vertical="center" wrapText="1"/>
    </xf>
    <xf numFmtId="0" fontId="5" fillId="0" borderId="29" xfId="0" applyNumberFormat="1" applyFont="1" applyBorder="1" applyAlignment="1">
      <alignment horizontal="left" vertical="center" wrapText="1"/>
    </xf>
    <xf numFmtId="0" fontId="26" fillId="0" borderId="0" xfId="0" applyNumberFormat="1" applyFont="1" applyBorder="1" applyAlignment="1">
      <alignment horizontal="justify" wrapText="1"/>
    </xf>
    <xf numFmtId="0" fontId="2" fillId="0" borderId="0" xfId="0" applyNumberFormat="1" applyFont="1" applyBorder="1" applyAlignment="1">
      <alignment horizontal="justify" wrapText="1"/>
    </xf>
    <xf numFmtId="0" fontId="15" fillId="0" borderId="11" xfId="0" applyNumberFormat="1" applyFont="1" applyBorder="1" applyAlignment="1">
      <alignment horizontal="left" vertical="center" wrapText="1"/>
    </xf>
    <xf numFmtId="0" fontId="15" fillId="0" borderId="12" xfId="0" applyNumberFormat="1" applyFont="1" applyBorder="1" applyAlignment="1">
      <alignment horizontal="left" vertical="center" wrapText="1"/>
    </xf>
    <xf numFmtId="0" fontId="15" fillId="0" borderId="36" xfId="0" applyNumberFormat="1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3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36" xfId="0" applyNumberFormat="1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9925DC62A084B9EE63A9E2FD05A3AFC304408DF6E66232E4BD3C298AE2AVCO" TargetMode="External" /><Relationship Id="rId2" Type="http://schemas.openxmlformats.org/officeDocument/2006/relationships/hyperlink" Target="consultantplus://offline/ref=49925DC62A084B9EE63A9E2FD05A3AFC304B0CDB6962232E4BD3C298AE2AVCO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9"/>
  <sheetViews>
    <sheetView view="pageBreakPreview" zoomScaleSheetLayoutView="100" zoomScalePageLayoutView="0" workbookViewId="0" topLeftCell="A1">
      <selection activeCell="A16" sqref="A16"/>
    </sheetView>
  </sheetViews>
  <sheetFormatPr defaultColWidth="0.875" defaultRowHeight="12.75"/>
  <cols>
    <col min="1" max="1" width="63.125" style="1" customWidth="1"/>
    <col min="2" max="2" width="12.875" style="1" customWidth="1"/>
    <col min="3" max="3" width="14.125" style="1" customWidth="1"/>
    <col min="4" max="4" width="11.125" style="1" customWidth="1"/>
    <col min="5" max="16384" width="0.875" style="1" customWidth="1"/>
  </cols>
  <sheetData>
    <row r="1" s="2" customFormat="1" ht="12.75" customHeight="1"/>
    <row r="2" spans="1:4" s="2" customFormat="1" ht="18" customHeight="1">
      <c r="A2" s="1"/>
      <c r="B2" s="147" t="s">
        <v>353</v>
      </c>
      <c r="C2" s="147"/>
      <c r="D2" s="147"/>
    </row>
    <row r="3" spans="1:4" s="2" customFormat="1" ht="15">
      <c r="A3" s="1"/>
      <c r="B3" s="3"/>
      <c r="C3" s="3"/>
      <c r="D3" s="3"/>
    </row>
    <row r="4" spans="2:4" ht="30" customHeight="1">
      <c r="B4" s="148" t="s">
        <v>387</v>
      </c>
      <c r="C4" s="148"/>
      <c r="D4" s="148"/>
    </row>
    <row r="5" spans="2:4" ht="15" customHeight="1">
      <c r="B5" s="149" t="s">
        <v>35</v>
      </c>
      <c r="C5" s="149"/>
      <c r="D5" s="149"/>
    </row>
    <row r="6" spans="2:4" ht="30.75" customHeight="1">
      <c r="B6" s="150" t="s">
        <v>371</v>
      </c>
      <c r="C6" s="150"/>
      <c r="D6" s="150"/>
    </row>
    <row r="7" spans="2:4" ht="15">
      <c r="B7" s="143" t="s">
        <v>481</v>
      </c>
      <c r="C7" s="144"/>
      <c r="D7" s="144"/>
    </row>
    <row r="9" spans="1:4" ht="33" customHeight="1">
      <c r="A9" s="137" t="s">
        <v>356</v>
      </c>
      <c r="B9" s="137"/>
      <c r="C9" s="137"/>
      <c r="D9" s="137"/>
    </row>
    <row r="10" spans="1:4" ht="17.25" customHeight="1">
      <c r="A10" s="145" t="s">
        <v>470</v>
      </c>
      <c r="B10" s="145"/>
      <c r="C10" s="145"/>
      <c r="D10" s="145"/>
    </row>
    <row r="11" spans="1:4" ht="33" customHeight="1">
      <c r="A11" s="146" t="s">
        <v>388</v>
      </c>
      <c r="B11" s="146"/>
      <c r="C11" s="146"/>
      <c r="D11" s="146"/>
    </row>
    <row r="12" spans="1:4" ht="15">
      <c r="A12" s="142" t="s">
        <v>38</v>
      </c>
      <c r="B12" s="142"/>
      <c r="C12" s="142"/>
      <c r="D12" s="142"/>
    </row>
    <row r="13" spans="1:4" ht="15">
      <c r="A13" s="134" t="s">
        <v>389</v>
      </c>
      <c r="B13" s="134"/>
      <c r="C13" s="134"/>
      <c r="D13" s="134"/>
    </row>
    <row r="14" spans="1:4" ht="15">
      <c r="A14" s="142" t="s">
        <v>39</v>
      </c>
      <c r="B14" s="142"/>
      <c r="C14" s="142"/>
      <c r="D14" s="142"/>
    </row>
    <row r="15" spans="1:4" ht="15">
      <c r="A15" s="94"/>
      <c r="B15" s="94"/>
      <c r="C15" s="94"/>
      <c r="D15" s="95" t="s">
        <v>228</v>
      </c>
    </row>
    <row r="16" spans="2:4" ht="15">
      <c r="B16" s="96"/>
      <c r="C16" s="96" t="s">
        <v>36</v>
      </c>
      <c r="D16" s="12" t="s">
        <v>372</v>
      </c>
    </row>
    <row r="17" spans="2:4" ht="15">
      <c r="B17" s="96"/>
      <c r="C17" s="96" t="s">
        <v>37</v>
      </c>
      <c r="D17" s="12" t="s">
        <v>373</v>
      </c>
    </row>
    <row r="18" spans="1:4" ht="15">
      <c r="A18" s="136" t="s">
        <v>227</v>
      </c>
      <c r="B18" s="136"/>
      <c r="C18" s="136"/>
      <c r="D18" s="13">
        <v>383</v>
      </c>
    </row>
    <row r="19" spans="1:4" ht="33.75" customHeight="1">
      <c r="A19" s="136" t="s">
        <v>229</v>
      </c>
      <c r="B19" s="136"/>
      <c r="C19" s="136"/>
      <c r="D19" s="13" t="s">
        <v>374</v>
      </c>
    </row>
    <row r="20" spans="1:4" ht="19.5" customHeight="1">
      <c r="A20" s="137"/>
      <c r="B20" s="137"/>
      <c r="C20" s="137"/>
      <c r="D20" s="137"/>
    </row>
    <row r="21" spans="1:4" ht="28.5" customHeight="1">
      <c r="A21" s="138" t="s">
        <v>375</v>
      </c>
      <c r="B21" s="138"/>
      <c r="C21" s="138"/>
      <c r="D21" s="138"/>
    </row>
    <row r="22" spans="1:4" ht="57.75" customHeight="1">
      <c r="A22" s="139" t="s">
        <v>376</v>
      </c>
      <c r="B22" s="139"/>
      <c r="C22" s="139"/>
      <c r="D22" s="139"/>
    </row>
    <row r="23" spans="1:4" ht="108.75" customHeight="1">
      <c r="A23" s="139" t="s">
        <v>377</v>
      </c>
      <c r="B23" s="139"/>
      <c r="C23" s="139"/>
      <c r="D23" s="139"/>
    </row>
    <row r="24" spans="1:4" ht="230.25" customHeight="1">
      <c r="A24" s="140" t="s">
        <v>378</v>
      </c>
      <c r="B24" s="141"/>
      <c r="C24" s="141"/>
      <c r="D24" s="141"/>
    </row>
    <row r="25" spans="1:4" ht="19.5" customHeight="1">
      <c r="A25" s="135" t="s">
        <v>357</v>
      </c>
      <c r="B25" s="135"/>
      <c r="C25" s="135"/>
      <c r="D25" s="135"/>
    </row>
    <row r="26" spans="1:4" ht="18.75" customHeight="1">
      <c r="A26" s="1" t="s">
        <v>358</v>
      </c>
      <c r="B26" s="127">
        <v>62576739</v>
      </c>
      <c r="C26" s="128" t="s">
        <v>359</v>
      </c>
      <c r="D26" s="127"/>
    </row>
    <row r="27" spans="1:4" ht="15.75" customHeight="1">
      <c r="A27" s="129" t="s">
        <v>360</v>
      </c>
      <c r="B27" s="129"/>
      <c r="C27" s="129"/>
      <c r="D27" s="129"/>
    </row>
    <row r="28" ht="15">
      <c r="A28" s="1" t="s">
        <v>361</v>
      </c>
    </row>
    <row r="29" spans="1:4" ht="15">
      <c r="A29" s="1" t="s">
        <v>358</v>
      </c>
      <c r="B29" s="127">
        <v>70967091</v>
      </c>
      <c r="C29" s="128" t="s">
        <v>362</v>
      </c>
      <c r="D29" s="127"/>
    </row>
    <row r="30" spans="1:4" ht="15">
      <c r="A30" s="130" t="s">
        <v>363</v>
      </c>
      <c r="B30" s="130"/>
      <c r="C30" s="130"/>
      <c r="D30" s="130"/>
    </row>
    <row r="31" ht="15">
      <c r="A31" s="1" t="s">
        <v>364</v>
      </c>
    </row>
    <row r="32" spans="1:4" ht="15">
      <c r="A32" s="1" t="s">
        <v>358</v>
      </c>
      <c r="B32" s="127">
        <v>41323096</v>
      </c>
      <c r="C32" s="128" t="s">
        <v>362</v>
      </c>
      <c r="D32" s="127"/>
    </row>
    <row r="33" ht="15">
      <c r="A33" s="1" t="s">
        <v>363</v>
      </c>
    </row>
    <row r="34" ht="15">
      <c r="A34" s="1" t="s">
        <v>365</v>
      </c>
    </row>
    <row r="35" spans="1:4" ht="15">
      <c r="A35" s="1" t="s">
        <v>358</v>
      </c>
      <c r="B35" s="127">
        <v>4034694</v>
      </c>
      <c r="C35" s="128" t="s">
        <v>362</v>
      </c>
      <c r="D35" s="127"/>
    </row>
    <row r="36" ht="15">
      <c r="A36" s="1" t="s">
        <v>366</v>
      </c>
    </row>
    <row r="37" spans="1:4" ht="15">
      <c r="A37" s="1" t="s">
        <v>358</v>
      </c>
      <c r="B37" s="127">
        <v>14211690</v>
      </c>
      <c r="C37" s="128" t="s">
        <v>359</v>
      </c>
      <c r="D37" s="127"/>
    </row>
    <row r="38" ht="12" customHeight="1">
      <c r="A38" s="1" t="s">
        <v>367</v>
      </c>
    </row>
    <row r="39" spans="1:4" ht="15">
      <c r="A39" s="1" t="s">
        <v>358</v>
      </c>
      <c r="B39" s="127">
        <v>8390352</v>
      </c>
      <c r="C39" s="128" t="s">
        <v>362</v>
      </c>
      <c r="D39" s="127"/>
    </row>
  </sheetData>
  <sheetProtection/>
  <mergeCells count="19">
    <mergeCell ref="A12:D12"/>
    <mergeCell ref="B7:D7"/>
    <mergeCell ref="A9:D9"/>
    <mergeCell ref="A10:D10"/>
    <mergeCell ref="A11:D11"/>
    <mergeCell ref="B2:D2"/>
    <mergeCell ref="B4:D4"/>
    <mergeCell ref="B5:D5"/>
    <mergeCell ref="B6:D6"/>
    <mergeCell ref="A13:D13"/>
    <mergeCell ref="A25:D25"/>
    <mergeCell ref="A19:C19"/>
    <mergeCell ref="A20:D20"/>
    <mergeCell ref="A21:D21"/>
    <mergeCell ref="A22:D22"/>
    <mergeCell ref="A23:D23"/>
    <mergeCell ref="A24:D24"/>
    <mergeCell ref="A14:D14"/>
    <mergeCell ref="A18:C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57"/>
  <sheetViews>
    <sheetView zoomScalePageLayoutView="0" workbookViewId="0" topLeftCell="A25">
      <selection activeCell="DI35" sqref="DI35:DX35"/>
    </sheetView>
  </sheetViews>
  <sheetFormatPr defaultColWidth="0.875" defaultRowHeight="12.75"/>
  <cols>
    <col min="1" max="22" width="0.875" style="38" customWidth="1"/>
    <col min="23" max="23" width="2.125" style="38" customWidth="1"/>
    <col min="24" max="24" width="6.00390625" style="38" customWidth="1"/>
    <col min="25" max="37" width="0.875" style="38" customWidth="1"/>
    <col min="38" max="38" width="0.37109375" style="38" customWidth="1"/>
    <col min="39" max="40" width="0.875" style="38" hidden="1" customWidth="1"/>
    <col min="41" max="41" width="1.875" style="38" customWidth="1"/>
    <col min="42" max="16384" width="0.875" style="38" customWidth="1"/>
  </cols>
  <sheetData>
    <row r="1" s="46" customFormat="1" ht="12">
      <c r="DA1" s="46" t="s">
        <v>331</v>
      </c>
    </row>
    <row r="2" spans="105:178" s="46" customFormat="1" ht="47.25" customHeight="1">
      <c r="DA2" s="249" t="s">
        <v>136</v>
      </c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49"/>
      <c r="DQ2" s="249"/>
      <c r="DR2" s="249"/>
      <c r="DS2" s="249"/>
      <c r="DT2" s="249"/>
      <c r="DU2" s="249"/>
      <c r="DV2" s="249"/>
      <c r="DW2" s="249"/>
      <c r="DX2" s="249"/>
      <c r="DY2" s="249"/>
      <c r="DZ2" s="249"/>
      <c r="EA2" s="249"/>
      <c r="EB2" s="249"/>
      <c r="EC2" s="249"/>
      <c r="ED2" s="249"/>
      <c r="EE2" s="249"/>
      <c r="EF2" s="249"/>
      <c r="EG2" s="249"/>
      <c r="EH2" s="249"/>
      <c r="EI2" s="249"/>
      <c r="EJ2" s="249"/>
      <c r="EK2" s="249"/>
      <c r="EL2" s="249"/>
      <c r="EM2" s="249"/>
      <c r="EN2" s="249"/>
      <c r="EO2" s="249"/>
      <c r="EP2" s="249"/>
      <c r="EQ2" s="249"/>
      <c r="ER2" s="249"/>
      <c r="ES2" s="249"/>
      <c r="ET2" s="249"/>
      <c r="EU2" s="249"/>
      <c r="EV2" s="249"/>
      <c r="EW2" s="249"/>
      <c r="EX2" s="249"/>
      <c r="EY2" s="249"/>
      <c r="EZ2" s="249"/>
      <c r="FA2" s="249"/>
      <c r="FB2" s="249"/>
      <c r="FC2" s="249"/>
      <c r="FD2" s="249"/>
      <c r="FE2" s="249"/>
      <c r="FF2" s="249"/>
      <c r="FG2" s="249"/>
      <c r="FH2" s="249"/>
      <c r="FI2" s="249"/>
      <c r="FJ2" s="249"/>
      <c r="FK2" s="249"/>
      <c r="FL2" s="249"/>
      <c r="FM2" s="249"/>
      <c r="FN2" s="249"/>
      <c r="FO2" s="249"/>
      <c r="FP2" s="249"/>
      <c r="FQ2" s="249"/>
      <c r="FR2" s="249"/>
      <c r="FS2" s="249"/>
      <c r="FT2" s="249"/>
      <c r="FU2" s="249"/>
      <c r="FV2" s="249"/>
    </row>
    <row r="3" ht="3" customHeight="1"/>
    <row r="4" s="35" customFormat="1" ht="11.25"/>
    <row r="6" s="112" customFormat="1" ht="15">
      <c r="FV6" s="113"/>
    </row>
    <row r="8" spans="1:178" s="114" customFormat="1" ht="15.75">
      <c r="A8" s="250" t="s">
        <v>332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  <c r="DO8" s="250"/>
      <c r="DP8" s="250"/>
      <c r="DQ8" s="250"/>
      <c r="DR8" s="250"/>
      <c r="DS8" s="250"/>
      <c r="DT8" s="250"/>
      <c r="DU8" s="250"/>
      <c r="DV8" s="250"/>
      <c r="DW8" s="250"/>
      <c r="DX8" s="250"/>
      <c r="DY8" s="250"/>
      <c r="DZ8" s="250"/>
      <c r="EA8" s="250"/>
      <c r="EB8" s="250"/>
      <c r="EC8" s="250"/>
      <c r="ED8" s="250"/>
      <c r="EE8" s="250"/>
      <c r="EF8" s="250"/>
      <c r="EG8" s="250"/>
      <c r="EH8" s="250"/>
      <c r="EI8" s="250"/>
      <c r="EJ8" s="250"/>
      <c r="EK8" s="250"/>
      <c r="EL8" s="250"/>
      <c r="EM8" s="250"/>
      <c r="EN8" s="250"/>
      <c r="EO8" s="250"/>
      <c r="EP8" s="250"/>
      <c r="EQ8" s="250"/>
      <c r="ER8" s="250"/>
      <c r="ES8" s="250"/>
      <c r="ET8" s="250"/>
      <c r="EU8" s="250"/>
      <c r="EV8" s="250"/>
      <c r="EW8" s="250"/>
      <c r="EX8" s="250"/>
      <c r="EY8" s="250"/>
      <c r="EZ8" s="250"/>
      <c r="FA8" s="250"/>
      <c r="FB8" s="250"/>
      <c r="FC8" s="250"/>
      <c r="FD8" s="250"/>
      <c r="FE8" s="250"/>
      <c r="FF8" s="250"/>
      <c r="FG8" s="250"/>
      <c r="FH8" s="250"/>
      <c r="FI8" s="250"/>
      <c r="FJ8" s="250"/>
      <c r="FK8" s="250"/>
      <c r="FL8" s="250"/>
      <c r="FM8" s="250"/>
      <c r="FN8" s="250"/>
      <c r="FO8" s="250"/>
      <c r="FP8" s="250"/>
      <c r="FQ8" s="250"/>
      <c r="FR8" s="250"/>
      <c r="FS8" s="250"/>
      <c r="FT8" s="250"/>
      <c r="FU8" s="250"/>
      <c r="FV8" s="250"/>
    </row>
    <row r="10" spans="1:178" s="112" customFormat="1" ht="15">
      <c r="A10" s="245" t="s">
        <v>240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/>
      <c r="DF10" s="245"/>
      <c r="DG10" s="245"/>
      <c r="DH10" s="245"/>
      <c r="DI10" s="245"/>
      <c r="DJ10" s="245"/>
      <c r="DK10" s="245"/>
      <c r="DL10" s="245"/>
      <c r="DM10" s="245"/>
      <c r="DN10" s="245"/>
      <c r="DO10" s="245"/>
      <c r="DP10" s="245"/>
      <c r="DQ10" s="245"/>
      <c r="DR10" s="245"/>
      <c r="DS10" s="245"/>
      <c r="DT10" s="245"/>
      <c r="DU10" s="245"/>
      <c r="DV10" s="245"/>
      <c r="DW10" s="245"/>
      <c r="DX10" s="245"/>
      <c r="DY10" s="245"/>
      <c r="DZ10" s="245"/>
      <c r="EA10" s="245"/>
      <c r="EB10" s="245"/>
      <c r="EC10" s="245"/>
      <c r="ED10" s="245"/>
      <c r="EE10" s="245"/>
      <c r="EF10" s="245"/>
      <c r="EG10" s="245"/>
      <c r="EH10" s="245"/>
      <c r="EI10" s="245"/>
      <c r="EJ10" s="245"/>
      <c r="EK10" s="245"/>
      <c r="EL10" s="245"/>
      <c r="EM10" s="245"/>
      <c r="EN10" s="245"/>
      <c r="EO10" s="245"/>
      <c r="EP10" s="245"/>
      <c r="EQ10" s="245"/>
      <c r="ER10" s="245"/>
      <c r="ES10" s="245"/>
      <c r="ET10" s="245"/>
      <c r="EU10" s="245"/>
      <c r="EV10" s="245"/>
      <c r="EW10" s="245"/>
      <c r="EX10" s="245"/>
      <c r="EY10" s="245"/>
      <c r="EZ10" s="245"/>
      <c r="FA10" s="245"/>
      <c r="FB10" s="245"/>
      <c r="FC10" s="245"/>
      <c r="FD10" s="245"/>
      <c r="FE10" s="245"/>
      <c r="FF10" s="245"/>
      <c r="FG10" s="245"/>
      <c r="FH10" s="245"/>
      <c r="FI10" s="245"/>
      <c r="FJ10" s="245"/>
      <c r="FK10" s="245"/>
      <c r="FL10" s="245"/>
      <c r="FM10" s="245"/>
      <c r="FN10" s="245"/>
      <c r="FO10" s="245"/>
      <c r="FP10" s="245"/>
      <c r="FQ10" s="245"/>
      <c r="FR10" s="245"/>
      <c r="FS10" s="245"/>
      <c r="FT10" s="245"/>
      <c r="FU10" s="245"/>
      <c r="FV10" s="245"/>
    </row>
    <row r="11" ht="6" customHeight="1"/>
    <row r="12" spans="1:178" s="115" customFormat="1" ht="14.25">
      <c r="A12" s="115" t="s">
        <v>241</v>
      </c>
      <c r="X12" s="251" t="s">
        <v>368</v>
      </c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  <c r="DN12" s="251"/>
      <c r="DO12" s="251"/>
      <c r="DP12" s="251"/>
      <c r="DQ12" s="251"/>
      <c r="DR12" s="251"/>
      <c r="DS12" s="251"/>
      <c r="DT12" s="251"/>
      <c r="DU12" s="251"/>
      <c r="DV12" s="251"/>
      <c r="DW12" s="251"/>
      <c r="DX12" s="251"/>
      <c r="DY12" s="251"/>
      <c r="DZ12" s="251"/>
      <c r="EA12" s="251"/>
      <c r="EB12" s="251"/>
      <c r="EC12" s="251"/>
      <c r="ED12" s="251"/>
      <c r="EE12" s="251"/>
      <c r="EF12" s="251"/>
      <c r="EG12" s="251"/>
      <c r="EH12" s="251"/>
      <c r="EI12" s="251"/>
      <c r="EJ12" s="251"/>
      <c r="EK12" s="251"/>
      <c r="EL12" s="251"/>
      <c r="EM12" s="251"/>
      <c r="EN12" s="251"/>
      <c r="EO12" s="251"/>
      <c r="EP12" s="251"/>
      <c r="EQ12" s="251"/>
      <c r="ER12" s="251"/>
      <c r="ES12" s="251"/>
      <c r="ET12" s="251"/>
      <c r="EU12" s="251"/>
      <c r="EV12" s="251"/>
      <c r="EW12" s="251"/>
      <c r="EX12" s="251"/>
      <c r="EY12" s="251"/>
      <c r="EZ12" s="251"/>
      <c r="FA12" s="251"/>
      <c r="FB12" s="251"/>
      <c r="FC12" s="251"/>
      <c r="FD12" s="251"/>
      <c r="FE12" s="251"/>
      <c r="FF12" s="251"/>
      <c r="FG12" s="251"/>
      <c r="FH12" s="251"/>
      <c r="FI12" s="251"/>
      <c r="FJ12" s="251"/>
      <c r="FK12" s="251"/>
      <c r="FL12" s="251"/>
      <c r="FM12" s="251"/>
      <c r="FN12" s="251"/>
      <c r="FO12" s="251"/>
      <c r="FP12" s="251"/>
      <c r="FQ12" s="251"/>
      <c r="FR12" s="251"/>
      <c r="FS12" s="251"/>
      <c r="FT12" s="251"/>
      <c r="FU12" s="251"/>
      <c r="FV12" s="251"/>
    </row>
    <row r="13" spans="24:178" s="115" customFormat="1" ht="6" customHeight="1"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</row>
    <row r="14" spans="1:178" s="115" customFormat="1" ht="14.25">
      <c r="A14" s="252" t="s">
        <v>242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44" t="s">
        <v>369</v>
      </c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244"/>
      <c r="CD14" s="244"/>
      <c r="CE14" s="244"/>
      <c r="CF14" s="244"/>
      <c r="CG14" s="244"/>
      <c r="CH14" s="244"/>
      <c r="CI14" s="244"/>
      <c r="CJ14" s="244"/>
      <c r="CK14" s="244"/>
      <c r="CL14" s="244"/>
      <c r="CM14" s="244"/>
      <c r="CN14" s="244"/>
      <c r="CO14" s="244"/>
      <c r="CP14" s="244"/>
      <c r="CQ14" s="244"/>
      <c r="CR14" s="244"/>
      <c r="CS14" s="244"/>
      <c r="CT14" s="244"/>
      <c r="CU14" s="244"/>
      <c r="CV14" s="244"/>
      <c r="CW14" s="244"/>
      <c r="CX14" s="244"/>
      <c r="CY14" s="244"/>
      <c r="CZ14" s="244"/>
      <c r="DA14" s="244"/>
      <c r="DB14" s="244"/>
      <c r="DC14" s="244"/>
      <c r="DD14" s="244"/>
      <c r="DE14" s="244"/>
      <c r="DF14" s="244"/>
      <c r="DG14" s="244"/>
      <c r="DH14" s="244"/>
      <c r="DI14" s="244"/>
      <c r="DJ14" s="244"/>
      <c r="DK14" s="244"/>
      <c r="DL14" s="244"/>
      <c r="DM14" s="244"/>
      <c r="DN14" s="244"/>
      <c r="DO14" s="244"/>
      <c r="DP14" s="244"/>
      <c r="DQ14" s="244"/>
      <c r="DR14" s="244"/>
      <c r="DS14" s="244"/>
      <c r="DT14" s="244"/>
      <c r="DU14" s="244"/>
      <c r="DV14" s="244"/>
      <c r="DW14" s="244"/>
      <c r="DX14" s="244"/>
      <c r="DY14" s="244"/>
      <c r="DZ14" s="244"/>
      <c r="EA14" s="244"/>
      <c r="EB14" s="244"/>
      <c r="EC14" s="244"/>
      <c r="ED14" s="244"/>
      <c r="EE14" s="244"/>
      <c r="EF14" s="244"/>
      <c r="EG14" s="244"/>
      <c r="EH14" s="244"/>
      <c r="EI14" s="244"/>
      <c r="EJ14" s="244"/>
      <c r="EK14" s="244"/>
      <c r="EL14" s="244"/>
      <c r="EM14" s="244"/>
      <c r="EN14" s="244"/>
      <c r="EO14" s="244"/>
      <c r="EP14" s="244"/>
      <c r="EQ14" s="244"/>
      <c r="ER14" s="244"/>
      <c r="ES14" s="244"/>
      <c r="ET14" s="244"/>
      <c r="EU14" s="244"/>
      <c r="EV14" s="244"/>
      <c r="EW14" s="244"/>
      <c r="EX14" s="244"/>
      <c r="EY14" s="244"/>
      <c r="EZ14" s="244"/>
      <c r="FA14" s="244"/>
      <c r="FB14" s="244"/>
      <c r="FC14" s="244"/>
      <c r="FD14" s="244"/>
      <c r="FE14" s="244"/>
      <c r="FF14" s="244"/>
      <c r="FG14" s="244"/>
      <c r="FH14" s="244"/>
      <c r="FI14" s="244"/>
      <c r="FJ14" s="244"/>
      <c r="FK14" s="244"/>
      <c r="FL14" s="244"/>
      <c r="FM14" s="244"/>
      <c r="FN14" s="244"/>
      <c r="FO14" s="244"/>
      <c r="FP14" s="244"/>
      <c r="FQ14" s="244"/>
      <c r="FR14" s="244"/>
      <c r="FS14" s="244"/>
      <c r="FT14" s="244"/>
      <c r="FU14" s="244"/>
      <c r="FV14" s="244"/>
    </row>
    <row r="15" ht="9.75" customHeight="1"/>
    <row r="16" spans="1:178" s="112" customFormat="1" ht="15">
      <c r="A16" s="245" t="s">
        <v>243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245"/>
      <c r="CT16" s="245"/>
      <c r="CU16" s="245"/>
      <c r="CV16" s="245"/>
      <c r="CW16" s="245"/>
      <c r="CX16" s="245"/>
      <c r="CY16" s="245"/>
      <c r="CZ16" s="245"/>
      <c r="DA16" s="245"/>
      <c r="DB16" s="245"/>
      <c r="DC16" s="245"/>
      <c r="DD16" s="245"/>
      <c r="DE16" s="245"/>
      <c r="DF16" s="245"/>
      <c r="DG16" s="245"/>
      <c r="DH16" s="245"/>
      <c r="DI16" s="245"/>
      <c r="DJ16" s="245"/>
      <c r="DK16" s="245"/>
      <c r="DL16" s="245"/>
      <c r="DM16" s="245"/>
      <c r="DN16" s="245"/>
      <c r="DO16" s="245"/>
      <c r="DP16" s="245"/>
      <c r="DQ16" s="245"/>
      <c r="DR16" s="245"/>
      <c r="DS16" s="245"/>
      <c r="DT16" s="245"/>
      <c r="DU16" s="245"/>
      <c r="DV16" s="245"/>
      <c r="DW16" s="245"/>
      <c r="DX16" s="245"/>
      <c r="DY16" s="245"/>
      <c r="DZ16" s="245"/>
      <c r="EA16" s="245"/>
      <c r="EB16" s="245"/>
      <c r="EC16" s="245"/>
      <c r="ED16" s="245"/>
      <c r="EE16" s="245"/>
      <c r="EF16" s="245"/>
      <c r="EG16" s="245"/>
      <c r="EH16" s="245"/>
      <c r="EI16" s="245"/>
      <c r="EJ16" s="245"/>
      <c r="EK16" s="245"/>
      <c r="EL16" s="245"/>
      <c r="EM16" s="245"/>
      <c r="EN16" s="245"/>
      <c r="EO16" s="245"/>
      <c r="EP16" s="245"/>
      <c r="EQ16" s="245"/>
      <c r="ER16" s="245"/>
      <c r="ES16" s="245"/>
      <c r="ET16" s="245"/>
      <c r="EU16" s="245"/>
      <c r="EV16" s="245"/>
      <c r="EW16" s="245"/>
      <c r="EX16" s="245"/>
      <c r="EY16" s="245"/>
      <c r="EZ16" s="245"/>
      <c r="FA16" s="245"/>
      <c r="FB16" s="245"/>
      <c r="FC16" s="245"/>
      <c r="FD16" s="245"/>
      <c r="FE16" s="245"/>
      <c r="FF16" s="245"/>
      <c r="FG16" s="245"/>
      <c r="FH16" s="245"/>
      <c r="FI16" s="245"/>
      <c r="FJ16" s="245"/>
      <c r="FK16" s="245"/>
      <c r="FL16" s="245"/>
      <c r="FM16" s="245"/>
      <c r="FN16" s="245"/>
      <c r="FO16" s="245"/>
      <c r="FP16" s="245"/>
      <c r="FQ16" s="245"/>
      <c r="FR16" s="245"/>
      <c r="FS16" s="245"/>
      <c r="FT16" s="245"/>
      <c r="FU16" s="245"/>
      <c r="FV16" s="245"/>
    </row>
    <row r="17" ht="10.5" customHeight="1"/>
    <row r="18" spans="1:178" s="118" customFormat="1" ht="13.5" customHeight="1">
      <c r="A18" s="232" t="s">
        <v>244</v>
      </c>
      <c r="B18" s="233"/>
      <c r="C18" s="233"/>
      <c r="D18" s="233"/>
      <c r="E18" s="233"/>
      <c r="F18" s="234"/>
      <c r="G18" s="232" t="s">
        <v>333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4"/>
      <c r="Y18" s="232" t="s">
        <v>245</v>
      </c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4"/>
      <c r="AO18" s="241" t="s">
        <v>246</v>
      </c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243"/>
      <c r="DI18" s="232" t="s">
        <v>247</v>
      </c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4"/>
      <c r="DY18" s="232" t="s">
        <v>248</v>
      </c>
      <c r="DZ18" s="233"/>
      <c r="EA18" s="233"/>
      <c r="EB18" s="233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4"/>
      <c r="EO18" s="232" t="s">
        <v>334</v>
      </c>
      <c r="EP18" s="233"/>
      <c r="EQ18" s="233"/>
      <c r="ER18" s="233"/>
      <c r="ES18" s="233"/>
      <c r="ET18" s="233"/>
      <c r="EU18" s="233"/>
      <c r="EV18" s="233"/>
      <c r="EW18" s="233"/>
      <c r="EX18" s="233"/>
      <c r="EY18" s="233"/>
      <c r="EZ18" s="233"/>
      <c r="FA18" s="233"/>
      <c r="FB18" s="233"/>
      <c r="FC18" s="233"/>
      <c r="FD18" s="233"/>
      <c r="FE18" s="234"/>
      <c r="FF18" s="232" t="s">
        <v>249</v>
      </c>
      <c r="FG18" s="233"/>
      <c r="FH18" s="233"/>
      <c r="FI18" s="233"/>
      <c r="FJ18" s="233"/>
      <c r="FK18" s="233"/>
      <c r="FL18" s="233"/>
      <c r="FM18" s="233"/>
      <c r="FN18" s="233"/>
      <c r="FO18" s="233"/>
      <c r="FP18" s="233"/>
      <c r="FQ18" s="233"/>
      <c r="FR18" s="233"/>
      <c r="FS18" s="233"/>
      <c r="FT18" s="233"/>
      <c r="FU18" s="233"/>
      <c r="FV18" s="234"/>
    </row>
    <row r="19" spans="1:191" s="118" customFormat="1" ht="13.5" customHeight="1">
      <c r="A19" s="235"/>
      <c r="B19" s="236"/>
      <c r="C19" s="236"/>
      <c r="D19" s="236"/>
      <c r="E19" s="236"/>
      <c r="F19" s="237"/>
      <c r="G19" s="235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7"/>
      <c r="Y19" s="235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7"/>
      <c r="AO19" s="232" t="s">
        <v>250</v>
      </c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4"/>
      <c r="BF19" s="241" t="s">
        <v>3</v>
      </c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  <c r="DE19" s="242"/>
      <c r="DF19" s="242"/>
      <c r="DG19" s="242"/>
      <c r="DH19" s="243"/>
      <c r="DI19" s="235"/>
      <c r="DJ19" s="236"/>
      <c r="DK19" s="236"/>
      <c r="DL19" s="236"/>
      <c r="DM19" s="236"/>
      <c r="DN19" s="236"/>
      <c r="DO19" s="236"/>
      <c r="DP19" s="236"/>
      <c r="DQ19" s="236"/>
      <c r="DR19" s="236"/>
      <c r="DS19" s="236"/>
      <c r="DT19" s="236"/>
      <c r="DU19" s="236"/>
      <c r="DV19" s="236"/>
      <c r="DW19" s="236"/>
      <c r="DX19" s="237"/>
      <c r="DY19" s="235"/>
      <c r="DZ19" s="236"/>
      <c r="EA19" s="236"/>
      <c r="EB19" s="236"/>
      <c r="EC19" s="236"/>
      <c r="ED19" s="236"/>
      <c r="EE19" s="236"/>
      <c r="EF19" s="236"/>
      <c r="EG19" s="236"/>
      <c r="EH19" s="236"/>
      <c r="EI19" s="236"/>
      <c r="EJ19" s="236"/>
      <c r="EK19" s="236"/>
      <c r="EL19" s="236"/>
      <c r="EM19" s="236"/>
      <c r="EN19" s="237"/>
      <c r="EO19" s="235"/>
      <c r="EP19" s="236"/>
      <c r="EQ19" s="236"/>
      <c r="ER19" s="236"/>
      <c r="ES19" s="236"/>
      <c r="ET19" s="236"/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7"/>
      <c r="FF19" s="235"/>
      <c r="FG19" s="236"/>
      <c r="FH19" s="236"/>
      <c r="FI19" s="236"/>
      <c r="FJ19" s="236"/>
      <c r="FK19" s="236"/>
      <c r="FL19" s="236"/>
      <c r="FM19" s="236"/>
      <c r="FN19" s="236"/>
      <c r="FO19" s="236"/>
      <c r="FP19" s="236"/>
      <c r="FQ19" s="236"/>
      <c r="FR19" s="236"/>
      <c r="FS19" s="236"/>
      <c r="FT19" s="236"/>
      <c r="FU19" s="236"/>
      <c r="FV19" s="237"/>
      <c r="GI19" s="118" t="s">
        <v>370</v>
      </c>
    </row>
    <row r="20" spans="1:178" s="118" customFormat="1" ht="69" customHeight="1">
      <c r="A20" s="238"/>
      <c r="B20" s="239"/>
      <c r="C20" s="239"/>
      <c r="D20" s="239"/>
      <c r="E20" s="239"/>
      <c r="F20" s="240"/>
      <c r="G20" s="238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40"/>
      <c r="Y20" s="238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40"/>
      <c r="AO20" s="238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40"/>
      <c r="BF20" s="246" t="s">
        <v>251</v>
      </c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 t="s">
        <v>252</v>
      </c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 t="s">
        <v>253</v>
      </c>
      <c r="CR20" s="246"/>
      <c r="CS20" s="246"/>
      <c r="CT20" s="246"/>
      <c r="CU20" s="246"/>
      <c r="CV20" s="246"/>
      <c r="CW20" s="246"/>
      <c r="CX20" s="246"/>
      <c r="CY20" s="246"/>
      <c r="CZ20" s="246"/>
      <c r="DA20" s="246"/>
      <c r="DB20" s="246"/>
      <c r="DC20" s="246"/>
      <c r="DD20" s="246"/>
      <c r="DE20" s="246"/>
      <c r="DF20" s="246"/>
      <c r="DG20" s="246"/>
      <c r="DH20" s="246"/>
      <c r="DI20" s="238"/>
      <c r="DJ20" s="239"/>
      <c r="DK20" s="239"/>
      <c r="DL20" s="239"/>
      <c r="DM20" s="239"/>
      <c r="DN20" s="239"/>
      <c r="DO20" s="239"/>
      <c r="DP20" s="239"/>
      <c r="DQ20" s="239"/>
      <c r="DR20" s="239"/>
      <c r="DS20" s="239"/>
      <c r="DT20" s="239"/>
      <c r="DU20" s="239"/>
      <c r="DV20" s="239"/>
      <c r="DW20" s="239"/>
      <c r="DX20" s="240"/>
      <c r="DY20" s="238"/>
      <c r="DZ20" s="239"/>
      <c r="EA20" s="239"/>
      <c r="EB20" s="239"/>
      <c r="EC20" s="239"/>
      <c r="ED20" s="239"/>
      <c r="EE20" s="239"/>
      <c r="EF20" s="239"/>
      <c r="EG20" s="239"/>
      <c r="EH20" s="239"/>
      <c r="EI20" s="239"/>
      <c r="EJ20" s="239"/>
      <c r="EK20" s="239"/>
      <c r="EL20" s="239"/>
      <c r="EM20" s="239"/>
      <c r="EN20" s="240"/>
      <c r="EO20" s="238"/>
      <c r="EP20" s="239"/>
      <c r="EQ20" s="239"/>
      <c r="ER20" s="239"/>
      <c r="ES20" s="239"/>
      <c r="ET20" s="239"/>
      <c r="EU20" s="239"/>
      <c r="EV20" s="239"/>
      <c r="EW20" s="239"/>
      <c r="EX20" s="239"/>
      <c r="EY20" s="239"/>
      <c r="EZ20" s="239"/>
      <c r="FA20" s="239"/>
      <c r="FB20" s="239"/>
      <c r="FC20" s="239"/>
      <c r="FD20" s="239"/>
      <c r="FE20" s="240"/>
      <c r="FF20" s="238"/>
      <c r="FG20" s="239"/>
      <c r="FH20" s="239"/>
      <c r="FI20" s="239"/>
      <c r="FJ20" s="239"/>
      <c r="FK20" s="239"/>
      <c r="FL20" s="239"/>
      <c r="FM20" s="239"/>
      <c r="FN20" s="239"/>
      <c r="FO20" s="239"/>
      <c r="FP20" s="239"/>
      <c r="FQ20" s="239"/>
      <c r="FR20" s="239"/>
      <c r="FS20" s="239"/>
      <c r="FT20" s="239"/>
      <c r="FU20" s="239"/>
      <c r="FV20" s="240"/>
    </row>
    <row r="21" spans="1:178" s="119" customFormat="1" ht="12.75">
      <c r="A21" s="247">
        <v>1</v>
      </c>
      <c r="B21" s="247"/>
      <c r="C21" s="247"/>
      <c r="D21" s="247"/>
      <c r="E21" s="247"/>
      <c r="F21" s="247"/>
      <c r="G21" s="247">
        <v>2</v>
      </c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>
        <v>3</v>
      </c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>
        <v>4</v>
      </c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>
        <v>5</v>
      </c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  <c r="BV21" s="247"/>
      <c r="BW21" s="247"/>
      <c r="BX21" s="247">
        <v>6</v>
      </c>
      <c r="BY21" s="247"/>
      <c r="BZ21" s="247"/>
      <c r="CA21" s="247"/>
      <c r="CB21" s="247"/>
      <c r="CC21" s="247"/>
      <c r="CD21" s="247"/>
      <c r="CE21" s="247"/>
      <c r="CF21" s="247"/>
      <c r="CG21" s="247"/>
      <c r="CH21" s="247"/>
      <c r="CI21" s="247"/>
      <c r="CJ21" s="247"/>
      <c r="CK21" s="247"/>
      <c r="CL21" s="247"/>
      <c r="CM21" s="247"/>
      <c r="CN21" s="247"/>
      <c r="CO21" s="247"/>
      <c r="CP21" s="247"/>
      <c r="CQ21" s="247">
        <v>7</v>
      </c>
      <c r="CR21" s="247"/>
      <c r="CS21" s="247"/>
      <c r="CT21" s="247"/>
      <c r="CU21" s="247"/>
      <c r="CV21" s="247"/>
      <c r="CW21" s="247"/>
      <c r="CX21" s="247"/>
      <c r="CY21" s="247"/>
      <c r="CZ21" s="247"/>
      <c r="DA21" s="247"/>
      <c r="DB21" s="247"/>
      <c r="DC21" s="247"/>
      <c r="DD21" s="247"/>
      <c r="DE21" s="247"/>
      <c r="DF21" s="247"/>
      <c r="DG21" s="247"/>
      <c r="DH21" s="247"/>
      <c r="DI21" s="247">
        <v>8</v>
      </c>
      <c r="DJ21" s="247"/>
      <c r="DK21" s="247"/>
      <c r="DL21" s="247"/>
      <c r="DM21" s="247"/>
      <c r="DN21" s="247"/>
      <c r="DO21" s="247"/>
      <c r="DP21" s="247"/>
      <c r="DQ21" s="247"/>
      <c r="DR21" s="247"/>
      <c r="DS21" s="247"/>
      <c r="DT21" s="247"/>
      <c r="DU21" s="247"/>
      <c r="DV21" s="247"/>
      <c r="DW21" s="247"/>
      <c r="DX21" s="247"/>
      <c r="DY21" s="247">
        <v>9</v>
      </c>
      <c r="DZ21" s="247"/>
      <c r="EA21" s="247"/>
      <c r="EB21" s="247"/>
      <c r="EC21" s="247"/>
      <c r="ED21" s="247"/>
      <c r="EE21" s="247"/>
      <c r="EF21" s="247"/>
      <c r="EG21" s="247"/>
      <c r="EH21" s="247"/>
      <c r="EI21" s="247"/>
      <c r="EJ21" s="247"/>
      <c r="EK21" s="247"/>
      <c r="EL21" s="247"/>
      <c r="EM21" s="247"/>
      <c r="EN21" s="247"/>
      <c r="EO21" s="255">
        <v>10</v>
      </c>
      <c r="EP21" s="256"/>
      <c r="EQ21" s="256"/>
      <c r="ER21" s="256"/>
      <c r="ES21" s="256"/>
      <c r="ET21" s="256"/>
      <c r="EU21" s="256"/>
      <c r="EV21" s="256"/>
      <c r="EW21" s="256"/>
      <c r="EX21" s="256"/>
      <c r="EY21" s="256"/>
      <c r="EZ21" s="256"/>
      <c r="FA21" s="256"/>
      <c r="FB21" s="256"/>
      <c r="FC21" s="256"/>
      <c r="FD21" s="256"/>
      <c r="FE21" s="257"/>
      <c r="FF21" s="247">
        <v>11</v>
      </c>
      <c r="FG21" s="247"/>
      <c r="FH21" s="247"/>
      <c r="FI21" s="247"/>
      <c r="FJ21" s="247"/>
      <c r="FK21" s="247"/>
      <c r="FL21" s="247"/>
      <c r="FM21" s="247"/>
      <c r="FN21" s="247"/>
      <c r="FO21" s="247"/>
      <c r="FP21" s="247"/>
      <c r="FQ21" s="247"/>
      <c r="FR21" s="247"/>
      <c r="FS21" s="247"/>
      <c r="FT21" s="247"/>
      <c r="FU21" s="247"/>
      <c r="FV21" s="247"/>
    </row>
    <row r="22" spans="1:178" s="119" customFormat="1" ht="12.75">
      <c r="A22" s="253" t="s">
        <v>175</v>
      </c>
      <c r="B22" s="253"/>
      <c r="C22" s="253"/>
      <c r="D22" s="253"/>
      <c r="E22" s="253"/>
      <c r="F22" s="253"/>
      <c r="G22" s="254" t="s">
        <v>407</v>
      </c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48">
        <v>1</v>
      </c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>
        <f>BF22+BX22+CQ22</f>
        <v>33885.85</v>
      </c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>
        <v>17543</v>
      </c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>
        <v>1467</v>
      </c>
      <c r="BY22" s="248"/>
      <c r="BZ22" s="248"/>
      <c r="CA22" s="248"/>
      <c r="CB22" s="248"/>
      <c r="CC22" s="248"/>
      <c r="CD22" s="248"/>
      <c r="CE22" s="248"/>
      <c r="CF22" s="248"/>
      <c r="CG22" s="248"/>
      <c r="CH22" s="248"/>
      <c r="CI22" s="248"/>
      <c r="CJ22" s="248"/>
      <c r="CK22" s="248"/>
      <c r="CL22" s="248"/>
      <c r="CM22" s="248"/>
      <c r="CN22" s="248"/>
      <c r="CO22" s="248"/>
      <c r="CP22" s="248"/>
      <c r="CQ22" s="248">
        <v>14875.85</v>
      </c>
      <c r="CR22" s="248"/>
      <c r="CS22" s="248"/>
      <c r="CT22" s="248"/>
      <c r="CU22" s="248"/>
      <c r="CV22" s="248"/>
      <c r="CW22" s="248"/>
      <c r="CX22" s="248"/>
      <c r="CY22" s="248"/>
      <c r="CZ22" s="248"/>
      <c r="DA22" s="248"/>
      <c r="DB22" s="248"/>
      <c r="DC22" s="248"/>
      <c r="DD22" s="248"/>
      <c r="DE22" s="248"/>
      <c r="DF22" s="248"/>
      <c r="DG22" s="248"/>
      <c r="DH22" s="248"/>
      <c r="DI22" s="248" t="s">
        <v>355</v>
      </c>
      <c r="DJ22" s="248"/>
      <c r="DK22" s="248"/>
      <c r="DL22" s="248"/>
      <c r="DM22" s="248"/>
      <c r="DN22" s="248"/>
      <c r="DO22" s="248"/>
      <c r="DP22" s="248"/>
      <c r="DQ22" s="248"/>
      <c r="DR22" s="248"/>
      <c r="DS22" s="248"/>
      <c r="DT22" s="248"/>
      <c r="DU22" s="248"/>
      <c r="DV22" s="248"/>
      <c r="DW22" s="248"/>
      <c r="DX22" s="248"/>
      <c r="DY22" s="248">
        <v>0.4</v>
      </c>
      <c r="DZ22" s="248"/>
      <c r="EA22" s="248"/>
      <c r="EB22" s="248"/>
      <c r="EC22" s="248"/>
      <c r="ED22" s="248"/>
      <c r="EE22" s="248"/>
      <c r="EF22" s="248"/>
      <c r="EG22" s="248"/>
      <c r="EH22" s="248"/>
      <c r="EI22" s="248"/>
      <c r="EJ22" s="248"/>
      <c r="EK22" s="248"/>
      <c r="EL22" s="248"/>
      <c r="EM22" s="248"/>
      <c r="EN22" s="248"/>
      <c r="EO22" s="262">
        <v>0.8</v>
      </c>
      <c r="EP22" s="260"/>
      <c r="EQ22" s="260"/>
      <c r="ER22" s="260"/>
      <c r="ES22" s="260"/>
      <c r="ET22" s="260"/>
      <c r="EU22" s="260"/>
      <c r="EV22" s="260"/>
      <c r="EW22" s="260"/>
      <c r="EX22" s="260"/>
      <c r="EY22" s="260"/>
      <c r="EZ22" s="260"/>
      <c r="FA22" s="260"/>
      <c r="FB22" s="260"/>
      <c r="FC22" s="260"/>
      <c r="FD22" s="260"/>
      <c r="FE22" s="261"/>
      <c r="FF22" s="263">
        <f>Y22*AO22*2.2*12</f>
        <v>894586.4400000002</v>
      </c>
      <c r="FG22" s="263"/>
      <c r="FH22" s="263"/>
      <c r="FI22" s="263"/>
      <c r="FJ22" s="263"/>
      <c r="FK22" s="263"/>
      <c r="FL22" s="263"/>
      <c r="FM22" s="263"/>
      <c r="FN22" s="263"/>
      <c r="FO22" s="263"/>
      <c r="FP22" s="263"/>
      <c r="FQ22" s="263"/>
      <c r="FR22" s="263"/>
      <c r="FS22" s="263"/>
      <c r="FT22" s="263"/>
      <c r="FU22" s="263"/>
      <c r="FV22" s="263"/>
    </row>
    <row r="23" spans="1:178" s="120" customFormat="1" ht="15" customHeight="1">
      <c r="A23" s="253" t="s">
        <v>277</v>
      </c>
      <c r="B23" s="253"/>
      <c r="C23" s="253"/>
      <c r="D23" s="253"/>
      <c r="E23" s="253"/>
      <c r="F23" s="253"/>
      <c r="G23" s="258" t="s">
        <v>408</v>
      </c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48">
        <v>1</v>
      </c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>
        <f>BF23+BX23+CQ23</f>
        <v>31992.25</v>
      </c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>
        <v>15788</v>
      </c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>
        <v>4035</v>
      </c>
      <c r="BY23" s="248"/>
      <c r="BZ23" s="248"/>
      <c r="CA23" s="248"/>
      <c r="CB23" s="248"/>
      <c r="CC23" s="248"/>
      <c r="CD23" s="248"/>
      <c r="CE23" s="248"/>
      <c r="CF23" s="248"/>
      <c r="CG23" s="248"/>
      <c r="CH23" s="248"/>
      <c r="CI23" s="248"/>
      <c r="CJ23" s="248"/>
      <c r="CK23" s="248"/>
      <c r="CL23" s="248"/>
      <c r="CM23" s="248"/>
      <c r="CN23" s="248"/>
      <c r="CO23" s="248"/>
      <c r="CP23" s="248"/>
      <c r="CQ23" s="248">
        <v>12169.25</v>
      </c>
      <c r="CR23" s="248"/>
      <c r="CS23" s="248"/>
      <c r="CT23" s="248"/>
      <c r="CU23" s="248"/>
      <c r="CV23" s="248"/>
      <c r="CW23" s="248"/>
      <c r="CX23" s="248"/>
      <c r="CY23" s="248"/>
      <c r="CZ23" s="248"/>
      <c r="DA23" s="248"/>
      <c r="DB23" s="248"/>
      <c r="DC23" s="248"/>
      <c r="DD23" s="248"/>
      <c r="DE23" s="248"/>
      <c r="DF23" s="248"/>
      <c r="DG23" s="248"/>
      <c r="DH23" s="248"/>
      <c r="DI23" s="248" t="s">
        <v>355</v>
      </c>
      <c r="DJ23" s="248"/>
      <c r="DK23" s="248"/>
      <c r="DL23" s="248"/>
      <c r="DM23" s="248"/>
      <c r="DN23" s="248"/>
      <c r="DO23" s="248"/>
      <c r="DP23" s="248"/>
      <c r="DQ23" s="248"/>
      <c r="DR23" s="248"/>
      <c r="DS23" s="248"/>
      <c r="DT23" s="248"/>
      <c r="DU23" s="248"/>
      <c r="DV23" s="248"/>
      <c r="DW23" s="248"/>
      <c r="DX23" s="248"/>
      <c r="DY23" s="248">
        <v>0.4</v>
      </c>
      <c r="DZ23" s="248"/>
      <c r="EA23" s="248"/>
      <c r="EB23" s="248"/>
      <c r="EC23" s="248"/>
      <c r="ED23" s="248"/>
      <c r="EE23" s="248"/>
      <c r="EF23" s="248"/>
      <c r="EG23" s="248"/>
      <c r="EH23" s="248"/>
      <c r="EI23" s="248"/>
      <c r="EJ23" s="248"/>
      <c r="EK23" s="248"/>
      <c r="EL23" s="248"/>
      <c r="EM23" s="248"/>
      <c r="EN23" s="248"/>
      <c r="EO23" s="262">
        <v>0.8</v>
      </c>
      <c r="EP23" s="260"/>
      <c r="EQ23" s="260"/>
      <c r="ER23" s="260"/>
      <c r="ES23" s="260"/>
      <c r="ET23" s="260"/>
      <c r="EU23" s="260"/>
      <c r="EV23" s="260"/>
      <c r="EW23" s="260"/>
      <c r="EX23" s="260"/>
      <c r="EY23" s="260"/>
      <c r="EZ23" s="260"/>
      <c r="FA23" s="260"/>
      <c r="FB23" s="260"/>
      <c r="FC23" s="260"/>
      <c r="FD23" s="260"/>
      <c r="FE23" s="261"/>
      <c r="FF23" s="263">
        <f aca="true" t="shared" si="0" ref="FF23:FF49">Y23*AO23*2.2*12</f>
        <v>844595.4000000001</v>
      </c>
      <c r="FG23" s="263"/>
      <c r="FH23" s="263"/>
      <c r="FI23" s="263"/>
      <c r="FJ23" s="263"/>
      <c r="FK23" s="263"/>
      <c r="FL23" s="263"/>
      <c r="FM23" s="263"/>
      <c r="FN23" s="263"/>
      <c r="FO23" s="263"/>
      <c r="FP23" s="263"/>
      <c r="FQ23" s="263"/>
      <c r="FR23" s="263"/>
      <c r="FS23" s="263"/>
      <c r="FT23" s="263"/>
      <c r="FU23" s="263"/>
      <c r="FV23" s="263"/>
    </row>
    <row r="24" spans="1:178" s="120" customFormat="1" ht="15" customHeight="1">
      <c r="A24" s="253" t="s">
        <v>288</v>
      </c>
      <c r="B24" s="253"/>
      <c r="C24" s="253"/>
      <c r="D24" s="253"/>
      <c r="E24" s="253"/>
      <c r="F24" s="253"/>
      <c r="G24" s="254" t="s">
        <v>409</v>
      </c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48">
        <v>1</v>
      </c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>
        <f aca="true" t="shared" si="1" ref="AO24:AO49">BF24+BX24+CQ24</f>
        <v>28673.09</v>
      </c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>
        <v>15788</v>
      </c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  <c r="CH24" s="248"/>
      <c r="CI24" s="248"/>
      <c r="CJ24" s="248"/>
      <c r="CK24" s="248"/>
      <c r="CL24" s="248"/>
      <c r="CM24" s="248"/>
      <c r="CN24" s="248"/>
      <c r="CO24" s="248"/>
      <c r="CP24" s="248"/>
      <c r="CQ24" s="248">
        <v>12885.09</v>
      </c>
      <c r="CR24" s="248"/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8"/>
      <c r="DE24" s="248"/>
      <c r="DF24" s="248"/>
      <c r="DG24" s="248"/>
      <c r="DH24" s="248"/>
      <c r="DI24" s="248" t="s">
        <v>355</v>
      </c>
      <c r="DJ24" s="248"/>
      <c r="DK24" s="248"/>
      <c r="DL24" s="248"/>
      <c r="DM24" s="248"/>
      <c r="DN24" s="248"/>
      <c r="DO24" s="248"/>
      <c r="DP24" s="248"/>
      <c r="DQ24" s="248"/>
      <c r="DR24" s="248"/>
      <c r="DS24" s="248"/>
      <c r="DT24" s="248"/>
      <c r="DU24" s="248"/>
      <c r="DV24" s="248"/>
      <c r="DW24" s="248"/>
      <c r="DX24" s="248"/>
      <c r="DY24" s="248">
        <v>0.4</v>
      </c>
      <c r="DZ24" s="248"/>
      <c r="EA24" s="248"/>
      <c r="EB24" s="248"/>
      <c r="EC24" s="248"/>
      <c r="ED24" s="248"/>
      <c r="EE24" s="248"/>
      <c r="EF24" s="248"/>
      <c r="EG24" s="248"/>
      <c r="EH24" s="248"/>
      <c r="EI24" s="248"/>
      <c r="EJ24" s="248"/>
      <c r="EK24" s="248"/>
      <c r="EL24" s="248"/>
      <c r="EM24" s="248"/>
      <c r="EN24" s="248"/>
      <c r="EO24" s="262">
        <v>0.8</v>
      </c>
      <c r="EP24" s="260"/>
      <c r="EQ24" s="260"/>
      <c r="ER24" s="260"/>
      <c r="ES24" s="260"/>
      <c r="ET24" s="260"/>
      <c r="EU24" s="260"/>
      <c r="EV24" s="260"/>
      <c r="EW24" s="260"/>
      <c r="EX24" s="260"/>
      <c r="EY24" s="260"/>
      <c r="EZ24" s="260"/>
      <c r="FA24" s="260"/>
      <c r="FB24" s="260"/>
      <c r="FC24" s="260"/>
      <c r="FD24" s="260"/>
      <c r="FE24" s="261"/>
      <c r="FF24" s="263">
        <f t="shared" si="0"/>
        <v>756969.576</v>
      </c>
      <c r="FG24" s="263"/>
      <c r="FH24" s="263"/>
      <c r="FI24" s="263"/>
      <c r="FJ24" s="263"/>
      <c r="FK24" s="263"/>
      <c r="FL24" s="263"/>
      <c r="FM24" s="263"/>
      <c r="FN24" s="263"/>
      <c r="FO24" s="263"/>
      <c r="FP24" s="263"/>
      <c r="FQ24" s="263"/>
      <c r="FR24" s="263"/>
      <c r="FS24" s="263"/>
      <c r="FT24" s="263"/>
      <c r="FU24" s="263"/>
      <c r="FV24" s="263"/>
    </row>
    <row r="25" spans="1:178" s="120" customFormat="1" ht="15" customHeight="1">
      <c r="A25" s="253" t="s">
        <v>394</v>
      </c>
      <c r="B25" s="253"/>
      <c r="C25" s="253"/>
      <c r="D25" s="253"/>
      <c r="E25" s="253"/>
      <c r="F25" s="253"/>
      <c r="G25" s="258" t="s">
        <v>410</v>
      </c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48">
        <v>1</v>
      </c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>
        <f t="shared" si="1"/>
        <v>17319.86</v>
      </c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>
        <v>12220</v>
      </c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/>
      <c r="CP25" s="248"/>
      <c r="CQ25" s="248">
        <v>5099.86</v>
      </c>
      <c r="CR25" s="248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48"/>
      <c r="DD25" s="248"/>
      <c r="DE25" s="248"/>
      <c r="DF25" s="248"/>
      <c r="DG25" s="248"/>
      <c r="DH25" s="248"/>
      <c r="DI25" s="248" t="s">
        <v>355</v>
      </c>
      <c r="DJ25" s="248"/>
      <c r="DK25" s="248"/>
      <c r="DL25" s="248"/>
      <c r="DM25" s="248"/>
      <c r="DN25" s="248"/>
      <c r="DO25" s="248"/>
      <c r="DP25" s="248"/>
      <c r="DQ25" s="248"/>
      <c r="DR25" s="248"/>
      <c r="DS25" s="248"/>
      <c r="DT25" s="248"/>
      <c r="DU25" s="248"/>
      <c r="DV25" s="248"/>
      <c r="DW25" s="248"/>
      <c r="DX25" s="248"/>
      <c r="DY25" s="248">
        <v>0.4</v>
      </c>
      <c r="DZ25" s="248"/>
      <c r="EA25" s="248"/>
      <c r="EB25" s="248"/>
      <c r="EC25" s="248"/>
      <c r="ED25" s="248"/>
      <c r="EE25" s="248"/>
      <c r="EF25" s="248"/>
      <c r="EG25" s="248"/>
      <c r="EH25" s="248"/>
      <c r="EI25" s="248"/>
      <c r="EJ25" s="248"/>
      <c r="EK25" s="248"/>
      <c r="EL25" s="248"/>
      <c r="EM25" s="248"/>
      <c r="EN25" s="248"/>
      <c r="EO25" s="262">
        <v>0.8</v>
      </c>
      <c r="EP25" s="260"/>
      <c r="EQ25" s="260"/>
      <c r="ER25" s="260"/>
      <c r="ES25" s="260"/>
      <c r="ET25" s="260"/>
      <c r="EU25" s="260"/>
      <c r="EV25" s="260"/>
      <c r="EW25" s="260"/>
      <c r="EX25" s="260"/>
      <c r="EY25" s="260"/>
      <c r="EZ25" s="260"/>
      <c r="FA25" s="260"/>
      <c r="FB25" s="260"/>
      <c r="FC25" s="260"/>
      <c r="FD25" s="260"/>
      <c r="FE25" s="261"/>
      <c r="FF25" s="263">
        <f>Y25*AO25*2.2*11+10619</f>
        <v>429759.612</v>
      </c>
      <c r="FG25" s="263"/>
      <c r="FH25" s="263"/>
      <c r="FI25" s="263"/>
      <c r="FJ25" s="263"/>
      <c r="FK25" s="263"/>
      <c r="FL25" s="263"/>
      <c r="FM25" s="263"/>
      <c r="FN25" s="263"/>
      <c r="FO25" s="263"/>
      <c r="FP25" s="263"/>
      <c r="FQ25" s="263"/>
      <c r="FR25" s="263"/>
      <c r="FS25" s="263"/>
      <c r="FT25" s="263"/>
      <c r="FU25" s="263"/>
      <c r="FV25" s="263"/>
    </row>
    <row r="26" spans="1:178" s="120" customFormat="1" ht="19.5" customHeight="1">
      <c r="A26" s="253" t="s">
        <v>400</v>
      </c>
      <c r="B26" s="253"/>
      <c r="C26" s="253"/>
      <c r="D26" s="253"/>
      <c r="E26" s="253"/>
      <c r="F26" s="253"/>
      <c r="G26" s="258" t="s">
        <v>411</v>
      </c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48">
        <v>1</v>
      </c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>
        <f t="shared" si="1"/>
        <v>17319.86</v>
      </c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>
        <v>12220</v>
      </c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>
        <v>5099.86</v>
      </c>
      <c r="CR26" s="248"/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8"/>
      <c r="DE26" s="248"/>
      <c r="DF26" s="248"/>
      <c r="DG26" s="248"/>
      <c r="DH26" s="248"/>
      <c r="DI26" s="248" t="s">
        <v>355</v>
      </c>
      <c r="DJ26" s="248"/>
      <c r="DK26" s="248"/>
      <c r="DL26" s="248"/>
      <c r="DM26" s="248"/>
      <c r="DN26" s="248"/>
      <c r="DO26" s="248"/>
      <c r="DP26" s="248"/>
      <c r="DQ26" s="248"/>
      <c r="DR26" s="248"/>
      <c r="DS26" s="248"/>
      <c r="DT26" s="248"/>
      <c r="DU26" s="248"/>
      <c r="DV26" s="248"/>
      <c r="DW26" s="248"/>
      <c r="DX26" s="248"/>
      <c r="DY26" s="248">
        <v>0.4</v>
      </c>
      <c r="DZ26" s="248"/>
      <c r="EA26" s="248"/>
      <c r="EB26" s="248"/>
      <c r="EC26" s="248"/>
      <c r="ED26" s="248"/>
      <c r="EE26" s="248"/>
      <c r="EF26" s="248"/>
      <c r="EG26" s="248"/>
      <c r="EH26" s="248"/>
      <c r="EI26" s="248"/>
      <c r="EJ26" s="248"/>
      <c r="EK26" s="248"/>
      <c r="EL26" s="248"/>
      <c r="EM26" s="248"/>
      <c r="EN26" s="248"/>
      <c r="EO26" s="262">
        <v>0.8</v>
      </c>
      <c r="EP26" s="260"/>
      <c r="EQ26" s="260"/>
      <c r="ER26" s="260"/>
      <c r="ES26" s="260"/>
      <c r="ET26" s="260"/>
      <c r="EU26" s="260"/>
      <c r="EV26" s="260"/>
      <c r="EW26" s="260"/>
      <c r="EX26" s="260"/>
      <c r="EY26" s="260"/>
      <c r="EZ26" s="260"/>
      <c r="FA26" s="260"/>
      <c r="FB26" s="260"/>
      <c r="FC26" s="260"/>
      <c r="FD26" s="260"/>
      <c r="FE26" s="261"/>
      <c r="FF26" s="263">
        <f>Y26*AO26*2.2*10</f>
        <v>381036.92000000004</v>
      </c>
      <c r="FG26" s="263"/>
      <c r="FH26" s="263"/>
      <c r="FI26" s="263"/>
      <c r="FJ26" s="263"/>
      <c r="FK26" s="263"/>
      <c r="FL26" s="263"/>
      <c r="FM26" s="263"/>
      <c r="FN26" s="263"/>
      <c r="FO26" s="263"/>
      <c r="FP26" s="263"/>
      <c r="FQ26" s="263"/>
      <c r="FR26" s="263"/>
      <c r="FS26" s="263"/>
      <c r="FT26" s="263"/>
      <c r="FU26" s="263"/>
      <c r="FV26" s="263"/>
    </row>
    <row r="27" spans="1:178" s="120" customFormat="1" ht="21" customHeight="1">
      <c r="A27" s="253" t="s">
        <v>405</v>
      </c>
      <c r="B27" s="253"/>
      <c r="C27" s="253"/>
      <c r="D27" s="253"/>
      <c r="E27" s="253"/>
      <c r="F27" s="253"/>
      <c r="G27" s="258" t="s">
        <v>412</v>
      </c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48">
        <v>1</v>
      </c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>
        <f t="shared" si="1"/>
        <v>13357.67</v>
      </c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>
        <v>9568</v>
      </c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>
        <v>3789.67</v>
      </c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8"/>
      <c r="DD27" s="248"/>
      <c r="DE27" s="248"/>
      <c r="DF27" s="248"/>
      <c r="DG27" s="248"/>
      <c r="DH27" s="248"/>
      <c r="DI27" s="248" t="s">
        <v>355</v>
      </c>
      <c r="DJ27" s="248"/>
      <c r="DK27" s="248"/>
      <c r="DL27" s="248"/>
      <c r="DM27" s="248"/>
      <c r="DN27" s="248"/>
      <c r="DO27" s="248"/>
      <c r="DP27" s="248"/>
      <c r="DQ27" s="248"/>
      <c r="DR27" s="248"/>
      <c r="DS27" s="248"/>
      <c r="DT27" s="248"/>
      <c r="DU27" s="248"/>
      <c r="DV27" s="248"/>
      <c r="DW27" s="248"/>
      <c r="DX27" s="248"/>
      <c r="DY27" s="248">
        <v>0.4</v>
      </c>
      <c r="DZ27" s="248"/>
      <c r="EA27" s="248"/>
      <c r="EB27" s="248"/>
      <c r="EC27" s="248"/>
      <c r="ED27" s="248"/>
      <c r="EE27" s="248"/>
      <c r="EF27" s="248"/>
      <c r="EG27" s="248"/>
      <c r="EH27" s="248"/>
      <c r="EI27" s="248"/>
      <c r="EJ27" s="248"/>
      <c r="EK27" s="248"/>
      <c r="EL27" s="248"/>
      <c r="EM27" s="248"/>
      <c r="EN27" s="248"/>
      <c r="EO27" s="262">
        <v>0.8</v>
      </c>
      <c r="EP27" s="260"/>
      <c r="EQ27" s="260"/>
      <c r="ER27" s="260"/>
      <c r="ES27" s="260"/>
      <c r="ET27" s="260"/>
      <c r="EU27" s="260"/>
      <c r="EV27" s="260"/>
      <c r="EW27" s="260"/>
      <c r="EX27" s="260"/>
      <c r="EY27" s="260"/>
      <c r="EZ27" s="260"/>
      <c r="FA27" s="260"/>
      <c r="FB27" s="260"/>
      <c r="FC27" s="260"/>
      <c r="FD27" s="260"/>
      <c r="FE27" s="261"/>
      <c r="FF27" s="263">
        <f t="shared" si="0"/>
        <v>352642.488</v>
      </c>
      <c r="FG27" s="263"/>
      <c r="FH27" s="263"/>
      <c r="FI27" s="263"/>
      <c r="FJ27" s="263"/>
      <c r="FK27" s="263"/>
      <c r="FL27" s="263"/>
      <c r="FM27" s="263"/>
      <c r="FN27" s="263"/>
      <c r="FO27" s="263"/>
      <c r="FP27" s="263"/>
      <c r="FQ27" s="263"/>
      <c r="FR27" s="263"/>
      <c r="FS27" s="263"/>
      <c r="FT27" s="263"/>
      <c r="FU27" s="263"/>
      <c r="FV27" s="263"/>
    </row>
    <row r="28" spans="1:178" s="120" customFormat="1" ht="15" customHeight="1">
      <c r="A28" s="253" t="s">
        <v>413</v>
      </c>
      <c r="B28" s="253"/>
      <c r="C28" s="253"/>
      <c r="D28" s="253"/>
      <c r="E28" s="253"/>
      <c r="F28" s="253"/>
      <c r="G28" s="254" t="s">
        <v>406</v>
      </c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48">
        <v>2</v>
      </c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>
        <f t="shared" si="1"/>
        <v>11769.16</v>
      </c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>
        <v>7540</v>
      </c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>
        <f>725</f>
        <v>725</v>
      </c>
      <c r="BY28" s="248"/>
      <c r="BZ28" s="248"/>
      <c r="CA28" s="248"/>
      <c r="CB28" s="248"/>
      <c r="CC28" s="248"/>
      <c r="CD28" s="248"/>
      <c r="CE28" s="248"/>
      <c r="CF28" s="248"/>
      <c r="CG28" s="248"/>
      <c r="CH28" s="248"/>
      <c r="CI28" s="248"/>
      <c r="CJ28" s="248"/>
      <c r="CK28" s="248"/>
      <c r="CL28" s="248"/>
      <c r="CM28" s="248"/>
      <c r="CN28" s="248"/>
      <c r="CO28" s="248"/>
      <c r="CP28" s="248"/>
      <c r="CQ28" s="248">
        <f>1812.5+604.16+1087.5</f>
        <v>3504.16</v>
      </c>
      <c r="CR28" s="248"/>
      <c r="CS28" s="248"/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248"/>
      <c r="DE28" s="248"/>
      <c r="DF28" s="248"/>
      <c r="DG28" s="248"/>
      <c r="DH28" s="248"/>
      <c r="DI28" s="248" t="s">
        <v>355</v>
      </c>
      <c r="DJ28" s="248"/>
      <c r="DK28" s="248"/>
      <c r="DL28" s="248"/>
      <c r="DM28" s="248"/>
      <c r="DN28" s="248"/>
      <c r="DO28" s="248"/>
      <c r="DP28" s="248"/>
      <c r="DQ28" s="248"/>
      <c r="DR28" s="248"/>
      <c r="DS28" s="248"/>
      <c r="DT28" s="248"/>
      <c r="DU28" s="248"/>
      <c r="DV28" s="248"/>
      <c r="DW28" s="248"/>
      <c r="DX28" s="248"/>
      <c r="DY28" s="248">
        <v>0.4</v>
      </c>
      <c r="DZ28" s="248"/>
      <c r="EA28" s="248"/>
      <c r="EB28" s="248"/>
      <c r="EC28" s="248"/>
      <c r="ED28" s="248"/>
      <c r="EE28" s="248"/>
      <c r="EF28" s="248"/>
      <c r="EG28" s="248"/>
      <c r="EH28" s="248"/>
      <c r="EI28" s="248"/>
      <c r="EJ28" s="248"/>
      <c r="EK28" s="248"/>
      <c r="EL28" s="248"/>
      <c r="EM28" s="248"/>
      <c r="EN28" s="248"/>
      <c r="EO28" s="262">
        <v>0.8</v>
      </c>
      <c r="EP28" s="260"/>
      <c r="EQ28" s="260"/>
      <c r="ER28" s="260"/>
      <c r="ES28" s="260"/>
      <c r="ET28" s="260"/>
      <c r="EU28" s="260"/>
      <c r="EV28" s="260"/>
      <c r="EW28" s="260"/>
      <c r="EX28" s="260"/>
      <c r="EY28" s="260"/>
      <c r="EZ28" s="260"/>
      <c r="FA28" s="260"/>
      <c r="FB28" s="260"/>
      <c r="FC28" s="260"/>
      <c r="FD28" s="260"/>
      <c r="FE28" s="261"/>
      <c r="FF28" s="263">
        <f t="shared" si="0"/>
        <v>621411.648</v>
      </c>
      <c r="FG28" s="263"/>
      <c r="FH28" s="263"/>
      <c r="FI28" s="263"/>
      <c r="FJ28" s="263"/>
      <c r="FK28" s="263"/>
      <c r="FL28" s="263"/>
      <c r="FM28" s="263"/>
      <c r="FN28" s="263"/>
      <c r="FO28" s="263"/>
      <c r="FP28" s="263"/>
      <c r="FQ28" s="263"/>
      <c r="FR28" s="263"/>
      <c r="FS28" s="263"/>
      <c r="FT28" s="263"/>
      <c r="FU28" s="263"/>
      <c r="FV28" s="263"/>
    </row>
    <row r="29" spans="1:178" s="120" customFormat="1" ht="15" customHeight="1">
      <c r="A29" s="253" t="s">
        <v>414</v>
      </c>
      <c r="B29" s="253"/>
      <c r="C29" s="253"/>
      <c r="D29" s="253"/>
      <c r="E29" s="253"/>
      <c r="F29" s="253"/>
      <c r="G29" s="258" t="s">
        <v>415</v>
      </c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48">
        <v>1</v>
      </c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>
        <f t="shared" si="1"/>
        <v>11163</v>
      </c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>
        <v>5803</v>
      </c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>
        <v>558</v>
      </c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8"/>
      <c r="CN29" s="248"/>
      <c r="CO29" s="248"/>
      <c r="CP29" s="248"/>
      <c r="CQ29" s="248">
        <v>4802</v>
      </c>
      <c r="CR29" s="248"/>
      <c r="CS29" s="248"/>
      <c r="CT29" s="248"/>
      <c r="CU29" s="248"/>
      <c r="CV29" s="248"/>
      <c r="CW29" s="248"/>
      <c r="CX29" s="248"/>
      <c r="CY29" s="248"/>
      <c r="CZ29" s="248"/>
      <c r="DA29" s="248"/>
      <c r="DB29" s="248"/>
      <c r="DC29" s="248"/>
      <c r="DD29" s="248"/>
      <c r="DE29" s="248"/>
      <c r="DF29" s="248"/>
      <c r="DG29" s="248"/>
      <c r="DH29" s="248"/>
      <c r="DI29" s="248" t="s">
        <v>355</v>
      </c>
      <c r="DJ29" s="248"/>
      <c r="DK29" s="248"/>
      <c r="DL29" s="248"/>
      <c r="DM29" s="248"/>
      <c r="DN29" s="248"/>
      <c r="DO29" s="248"/>
      <c r="DP29" s="248"/>
      <c r="DQ29" s="248"/>
      <c r="DR29" s="248"/>
      <c r="DS29" s="248"/>
      <c r="DT29" s="248"/>
      <c r="DU29" s="248"/>
      <c r="DV29" s="248"/>
      <c r="DW29" s="248"/>
      <c r="DX29" s="248"/>
      <c r="DY29" s="248">
        <v>0.4</v>
      </c>
      <c r="DZ29" s="248"/>
      <c r="EA29" s="248"/>
      <c r="EB29" s="248"/>
      <c r="EC29" s="248"/>
      <c r="ED29" s="248"/>
      <c r="EE29" s="248"/>
      <c r="EF29" s="248"/>
      <c r="EG29" s="248"/>
      <c r="EH29" s="248"/>
      <c r="EI29" s="248"/>
      <c r="EJ29" s="248"/>
      <c r="EK29" s="248"/>
      <c r="EL29" s="248"/>
      <c r="EM29" s="248"/>
      <c r="EN29" s="248"/>
      <c r="EO29" s="262">
        <v>0.8</v>
      </c>
      <c r="EP29" s="260"/>
      <c r="EQ29" s="260"/>
      <c r="ER29" s="260"/>
      <c r="ES29" s="260"/>
      <c r="ET29" s="260"/>
      <c r="EU29" s="260"/>
      <c r="EV29" s="260"/>
      <c r="EW29" s="260"/>
      <c r="EX29" s="260"/>
      <c r="EY29" s="260"/>
      <c r="EZ29" s="260"/>
      <c r="FA29" s="260"/>
      <c r="FB29" s="260"/>
      <c r="FC29" s="260"/>
      <c r="FD29" s="260"/>
      <c r="FE29" s="261"/>
      <c r="FF29" s="263">
        <f t="shared" si="0"/>
        <v>294703.2</v>
      </c>
      <c r="FG29" s="263"/>
      <c r="FH29" s="263"/>
      <c r="FI29" s="263"/>
      <c r="FJ29" s="263"/>
      <c r="FK29" s="263"/>
      <c r="FL29" s="263"/>
      <c r="FM29" s="263"/>
      <c r="FN29" s="263"/>
      <c r="FO29" s="263"/>
      <c r="FP29" s="263"/>
      <c r="FQ29" s="263"/>
      <c r="FR29" s="263"/>
      <c r="FS29" s="263"/>
      <c r="FT29" s="263"/>
      <c r="FU29" s="263"/>
      <c r="FV29" s="263"/>
    </row>
    <row r="30" spans="1:178" s="120" customFormat="1" ht="18.75" customHeight="1">
      <c r="A30" s="253" t="s">
        <v>416</v>
      </c>
      <c r="B30" s="253"/>
      <c r="C30" s="253"/>
      <c r="D30" s="253"/>
      <c r="E30" s="253"/>
      <c r="F30" s="253"/>
      <c r="G30" s="258" t="s">
        <v>430</v>
      </c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48">
        <v>1</v>
      </c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>
        <f t="shared" si="1"/>
        <v>10663.33</v>
      </c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>
        <v>7280</v>
      </c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>
        <v>1400</v>
      </c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8"/>
      <c r="CN30" s="248"/>
      <c r="CO30" s="248"/>
      <c r="CP30" s="248"/>
      <c r="CQ30" s="248">
        <f>583.33+1400</f>
        <v>1983.33</v>
      </c>
      <c r="CR30" s="248"/>
      <c r="CS30" s="248"/>
      <c r="CT30" s="248"/>
      <c r="CU30" s="248"/>
      <c r="CV30" s="248"/>
      <c r="CW30" s="248"/>
      <c r="CX30" s="248"/>
      <c r="CY30" s="248"/>
      <c r="CZ30" s="248"/>
      <c r="DA30" s="248"/>
      <c r="DB30" s="248"/>
      <c r="DC30" s="248"/>
      <c r="DD30" s="248"/>
      <c r="DE30" s="248"/>
      <c r="DF30" s="248"/>
      <c r="DG30" s="248"/>
      <c r="DH30" s="248"/>
      <c r="DI30" s="248" t="s">
        <v>355</v>
      </c>
      <c r="DJ30" s="248"/>
      <c r="DK30" s="248"/>
      <c r="DL30" s="248"/>
      <c r="DM30" s="248"/>
      <c r="DN30" s="248"/>
      <c r="DO30" s="248"/>
      <c r="DP30" s="248"/>
      <c r="DQ30" s="248"/>
      <c r="DR30" s="248"/>
      <c r="DS30" s="248"/>
      <c r="DT30" s="248"/>
      <c r="DU30" s="248"/>
      <c r="DV30" s="248"/>
      <c r="DW30" s="248"/>
      <c r="DX30" s="248"/>
      <c r="DY30" s="248">
        <v>0.4</v>
      </c>
      <c r="DZ30" s="248"/>
      <c r="EA30" s="248"/>
      <c r="EB30" s="248"/>
      <c r="EC30" s="248"/>
      <c r="ED30" s="248"/>
      <c r="EE30" s="248"/>
      <c r="EF30" s="248"/>
      <c r="EG30" s="248"/>
      <c r="EH30" s="248"/>
      <c r="EI30" s="248"/>
      <c r="EJ30" s="248"/>
      <c r="EK30" s="248"/>
      <c r="EL30" s="248"/>
      <c r="EM30" s="248"/>
      <c r="EN30" s="248"/>
      <c r="EO30" s="262">
        <v>0.8</v>
      </c>
      <c r="EP30" s="260"/>
      <c r="EQ30" s="260"/>
      <c r="ER30" s="260"/>
      <c r="ES30" s="260"/>
      <c r="ET30" s="260"/>
      <c r="EU30" s="260"/>
      <c r="EV30" s="260"/>
      <c r="EW30" s="260"/>
      <c r="EX30" s="260"/>
      <c r="EY30" s="260"/>
      <c r="EZ30" s="260"/>
      <c r="FA30" s="260"/>
      <c r="FB30" s="260"/>
      <c r="FC30" s="260"/>
      <c r="FD30" s="260"/>
      <c r="FE30" s="261"/>
      <c r="FF30" s="263">
        <f t="shared" si="0"/>
        <v>281511.912</v>
      </c>
      <c r="FG30" s="263"/>
      <c r="FH30" s="263"/>
      <c r="FI30" s="263"/>
      <c r="FJ30" s="263"/>
      <c r="FK30" s="263"/>
      <c r="FL30" s="263"/>
      <c r="FM30" s="263"/>
      <c r="FN30" s="263"/>
      <c r="FO30" s="263"/>
      <c r="FP30" s="263"/>
      <c r="FQ30" s="263"/>
      <c r="FR30" s="263"/>
      <c r="FS30" s="263"/>
      <c r="FT30" s="263"/>
      <c r="FU30" s="263"/>
      <c r="FV30" s="263"/>
    </row>
    <row r="31" spans="1:178" s="120" customFormat="1" ht="15" customHeight="1">
      <c r="A31" s="253" t="s">
        <v>417</v>
      </c>
      <c r="B31" s="253"/>
      <c r="C31" s="253"/>
      <c r="D31" s="253"/>
      <c r="E31" s="253"/>
      <c r="F31" s="253"/>
      <c r="G31" s="258" t="s">
        <v>431</v>
      </c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48">
        <v>1</v>
      </c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>
        <f t="shared" si="1"/>
        <v>11163</v>
      </c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>
        <v>4796</v>
      </c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>
        <v>891</v>
      </c>
      <c r="BY31" s="248"/>
      <c r="BZ31" s="248"/>
      <c r="CA31" s="248"/>
      <c r="CB31" s="248"/>
      <c r="CC31" s="248"/>
      <c r="CD31" s="248"/>
      <c r="CE31" s="248"/>
      <c r="CF31" s="248"/>
      <c r="CG31" s="248"/>
      <c r="CH31" s="248"/>
      <c r="CI31" s="248"/>
      <c r="CJ31" s="248"/>
      <c r="CK31" s="248"/>
      <c r="CL31" s="248"/>
      <c r="CM31" s="248"/>
      <c r="CN31" s="248"/>
      <c r="CO31" s="248"/>
      <c r="CP31" s="248"/>
      <c r="CQ31" s="248">
        <v>5476</v>
      </c>
      <c r="CR31" s="248"/>
      <c r="CS31" s="248"/>
      <c r="CT31" s="248"/>
      <c r="CU31" s="248"/>
      <c r="CV31" s="248"/>
      <c r="CW31" s="248"/>
      <c r="CX31" s="248"/>
      <c r="CY31" s="248"/>
      <c r="CZ31" s="248"/>
      <c r="DA31" s="248"/>
      <c r="DB31" s="248"/>
      <c r="DC31" s="248"/>
      <c r="DD31" s="248"/>
      <c r="DE31" s="248"/>
      <c r="DF31" s="248"/>
      <c r="DG31" s="248"/>
      <c r="DH31" s="248"/>
      <c r="DI31" s="248" t="s">
        <v>355</v>
      </c>
      <c r="DJ31" s="248"/>
      <c r="DK31" s="248"/>
      <c r="DL31" s="248"/>
      <c r="DM31" s="248"/>
      <c r="DN31" s="248"/>
      <c r="DO31" s="248"/>
      <c r="DP31" s="248"/>
      <c r="DQ31" s="248"/>
      <c r="DR31" s="248"/>
      <c r="DS31" s="248"/>
      <c r="DT31" s="248"/>
      <c r="DU31" s="248"/>
      <c r="DV31" s="248"/>
      <c r="DW31" s="248"/>
      <c r="DX31" s="248"/>
      <c r="DY31" s="248">
        <v>0.4</v>
      </c>
      <c r="DZ31" s="248"/>
      <c r="EA31" s="248"/>
      <c r="EB31" s="248"/>
      <c r="EC31" s="248"/>
      <c r="ED31" s="248"/>
      <c r="EE31" s="248"/>
      <c r="EF31" s="248"/>
      <c r="EG31" s="248"/>
      <c r="EH31" s="248"/>
      <c r="EI31" s="248"/>
      <c r="EJ31" s="248"/>
      <c r="EK31" s="248"/>
      <c r="EL31" s="248"/>
      <c r="EM31" s="248"/>
      <c r="EN31" s="248"/>
      <c r="EO31" s="262">
        <v>0.8</v>
      </c>
      <c r="EP31" s="260"/>
      <c r="EQ31" s="260"/>
      <c r="ER31" s="260"/>
      <c r="ES31" s="260"/>
      <c r="ET31" s="260"/>
      <c r="EU31" s="260"/>
      <c r="EV31" s="260"/>
      <c r="EW31" s="260"/>
      <c r="EX31" s="260"/>
      <c r="EY31" s="260"/>
      <c r="EZ31" s="260"/>
      <c r="FA31" s="260"/>
      <c r="FB31" s="260"/>
      <c r="FC31" s="260"/>
      <c r="FD31" s="260"/>
      <c r="FE31" s="261"/>
      <c r="FF31" s="263">
        <f>Y31*AO31*2.2*4-3</f>
        <v>98231.40000000001</v>
      </c>
      <c r="FG31" s="263"/>
      <c r="FH31" s="263"/>
      <c r="FI31" s="263"/>
      <c r="FJ31" s="263"/>
      <c r="FK31" s="263"/>
      <c r="FL31" s="263"/>
      <c r="FM31" s="263"/>
      <c r="FN31" s="263"/>
      <c r="FO31" s="263"/>
      <c r="FP31" s="263"/>
      <c r="FQ31" s="263"/>
      <c r="FR31" s="263"/>
      <c r="FS31" s="263"/>
      <c r="FT31" s="263"/>
      <c r="FU31" s="263"/>
      <c r="FV31" s="263"/>
    </row>
    <row r="32" spans="1:178" s="120" customFormat="1" ht="15" customHeight="1">
      <c r="A32" s="253" t="s">
        <v>418</v>
      </c>
      <c r="B32" s="253"/>
      <c r="C32" s="253"/>
      <c r="D32" s="253"/>
      <c r="E32" s="253"/>
      <c r="F32" s="253"/>
      <c r="G32" s="258" t="s">
        <v>432</v>
      </c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48">
        <v>1</v>
      </c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>
        <f t="shared" si="1"/>
        <v>11237.130000000001</v>
      </c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>
        <v>7592</v>
      </c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8"/>
      <c r="CF32" s="248"/>
      <c r="CG32" s="248"/>
      <c r="CH32" s="248"/>
      <c r="CI32" s="248"/>
      <c r="CJ32" s="248"/>
      <c r="CK32" s="248"/>
      <c r="CL32" s="248"/>
      <c r="CM32" s="248"/>
      <c r="CN32" s="248"/>
      <c r="CO32" s="248"/>
      <c r="CP32" s="248"/>
      <c r="CQ32" s="248">
        <f>BF32*0.4+608.33</f>
        <v>3645.13</v>
      </c>
      <c r="CR32" s="248"/>
      <c r="CS32" s="248"/>
      <c r="CT32" s="248"/>
      <c r="CU32" s="248"/>
      <c r="CV32" s="248"/>
      <c r="CW32" s="248"/>
      <c r="CX32" s="248"/>
      <c r="CY32" s="248"/>
      <c r="CZ32" s="248"/>
      <c r="DA32" s="248"/>
      <c r="DB32" s="248"/>
      <c r="DC32" s="248"/>
      <c r="DD32" s="248"/>
      <c r="DE32" s="248"/>
      <c r="DF32" s="248"/>
      <c r="DG32" s="248"/>
      <c r="DH32" s="248"/>
      <c r="DI32" s="248" t="s">
        <v>355</v>
      </c>
      <c r="DJ32" s="248"/>
      <c r="DK32" s="248"/>
      <c r="DL32" s="248"/>
      <c r="DM32" s="248"/>
      <c r="DN32" s="248"/>
      <c r="DO32" s="248"/>
      <c r="DP32" s="248"/>
      <c r="DQ32" s="248"/>
      <c r="DR32" s="248"/>
      <c r="DS32" s="248"/>
      <c r="DT32" s="248"/>
      <c r="DU32" s="248"/>
      <c r="DV32" s="248"/>
      <c r="DW32" s="248"/>
      <c r="DX32" s="248"/>
      <c r="DY32" s="248">
        <v>0.4</v>
      </c>
      <c r="DZ32" s="248"/>
      <c r="EA32" s="248"/>
      <c r="EB32" s="248"/>
      <c r="EC32" s="248"/>
      <c r="ED32" s="248"/>
      <c r="EE32" s="248"/>
      <c r="EF32" s="248"/>
      <c r="EG32" s="248"/>
      <c r="EH32" s="248"/>
      <c r="EI32" s="248"/>
      <c r="EJ32" s="248"/>
      <c r="EK32" s="248"/>
      <c r="EL32" s="248"/>
      <c r="EM32" s="248"/>
      <c r="EN32" s="248"/>
      <c r="EO32" s="262">
        <v>0.8</v>
      </c>
      <c r="EP32" s="260"/>
      <c r="EQ32" s="260"/>
      <c r="ER32" s="260"/>
      <c r="ES32" s="260"/>
      <c r="ET32" s="260"/>
      <c r="EU32" s="260"/>
      <c r="EV32" s="260"/>
      <c r="EW32" s="260"/>
      <c r="EX32" s="260"/>
      <c r="EY32" s="260"/>
      <c r="EZ32" s="260"/>
      <c r="FA32" s="260"/>
      <c r="FB32" s="260"/>
      <c r="FC32" s="260"/>
      <c r="FD32" s="260"/>
      <c r="FE32" s="261"/>
      <c r="FF32" s="263">
        <f t="shared" si="0"/>
        <v>296660.2320000001</v>
      </c>
      <c r="FG32" s="263"/>
      <c r="FH32" s="263"/>
      <c r="FI32" s="263"/>
      <c r="FJ32" s="263"/>
      <c r="FK32" s="263"/>
      <c r="FL32" s="263"/>
      <c r="FM32" s="263"/>
      <c r="FN32" s="263"/>
      <c r="FO32" s="263"/>
      <c r="FP32" s="263"/>
      <c r="FQ32" s="263"/>
      <c r="FR32" s="263"/>
      <c r="FS32" s="263"/>
      <c r="FT32" s="263"/>
      <c r="FU32" s="263"/>
      <c r="FV32" s="263"/>
    </row>
    <row r="33" spans="1:178" s="120" customFormat="1" ht="21" customHeight="1">
      <c r="A33" s="253" t="s">
        <v>419</v>
      </c>
      <c r="B33" s="253"/>
      <c r="C33" s="253"/>
      <c r="D33" s="253"/>
      <c r="E33" s="253"/>
      <c r="F33" s="253"/>
      <c r="G33" s="258" t="s">
        <v>433</v>
      </c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48">
        <v>1</v>
      </c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>
        <f t="shared" si="1"/>
        <v>12610.779999999999</v>
      </c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>
        <v>4796</v>
      </c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248">
        <v>691.65</v>
      </c>
      <c r="BY33" s="248"/>
      <c r="BZ33" s="248"/>
      <c r="CA33" s="248"/>
      <c r="CB33" s="248"/>
      <c r="CC33" s="248"/>
      <c r="CD33" s="248"/>
      <c r="CE33" s="248"/>
      <c r="CF33" s="248"/>
      <c r="CG33" s="248"/>
      <c r="CH33" s="248"/>
      <c r="CI33" s="248"/>
      <c r="CJ33" s="248"/>
      <c r="CK33" s="248"/>
      <c r="CL33" s="248"/>
      <c r="CM33" s="248"/>
      <c r="CN33" s="248"/>
      <c r="CO33" s="248"/>
      <c r="CP33" s="248"/>
      <c r="CQ33" s="248">
        <v>7123.13</v>
      </c>
      <c r="CR33" s="248"/>
      <c r="CS33" s="248"/>
      <c r="CT33" s="248"/>
      <c r="CU33" s="248"/>
      <c r="CV33" s="248"/>
      <c r="CW33" s="248"/>
      <c r="CX33" s="248"/>
      <c r="CY33" s="248"/>
      <c r="CZ33" s="248"/>
      <c r="DA33" s="248"/>
      <c r="DB33" s="248"/>
      <c r="DC33" s="248"/>
      <c r="DD33" s="248"/>
      <c r="DE33" s="248"/>
      <c r="DF33" s="248"/>
      <c r="DG33" s="248"/>
      <c r="DH33" s="248"/>
      <c r="DI33" s="248" t="s">
        <v>355</v>
      </c>
      <c r="DJ33" s="248"/>
      <c r="DK33" s="248"/>
      <c r="DL33" s="248"/>
      <c r="DM33" s="248"/>
      <c r="DN33" s="248"/>
      <c r="DO33" s="248"/>
      <c r="DP33" s="248"/>
      <c r="DQ33" s="248"/>
      <c r="DR33" s="248"/>
      <c r="DS33" s="248"/>
      <c r="DT33" s="248"/>
      <c r="DU33" s="248"/>
      <c r="DV33" s="248"/>
      <c r="DW33" s="248"/>
      <c r="DX33" s="248"/>
      <c r="DY33" s="248">
        <v>0.4</v>
      </c>
      <c r="DZ33" s="248"/>
      <c r="EA33" s="248"/>
      <c r="EB33" s="248"/>
      <c r="EC33" s="248"/>
      <c r="ED33" s="248"/>
      <c r="EE33" s="248"/>
      <c r="EF33" s="248"/>
      <c r="EG33" s="248"/>
      <c r="EH33" s="248"/>
      <c r="EI33" s="248"/>
      <c r="EJ33" s="248"/>
      <c r="EK33" s="248"/>
      <c r="EL33" s="248"/>
      <c r="EM33" s="248"/>
      <c r="EN33" s="248"/>
      <c r="EO33" s="262">
        <v>0.8</v>
      </c>
      <c r="EP33" s="260"/>
      <c r="EQ33" s="260"/>
      <c r="ER33" s="260"/>
      <c r="ES33" s="260"/>
      <c r="ET33" s="260"/>
      <c r="EU33" s="260"/>
      <c r="EV33" s="260"/>
      <c r="EW33" s="260"/>
      <c r="EX33" s="260"/>
      <c r="EY33" s="260"/>
      <c r="EZ33" s="260"/>
      <c r="FA33" s="260"/>
      <c r="FB33" s="260"/>
      <c r="FC33" s="260"/>
      <c r="FD33" s="260"/>
      <c r="FE33" s="261"/>
      <c r="FF33" s="263">
        <f t="shared" si="0"/>
        <v>332924.592</v>
      </c>
      <c r="FG33" s="263"/>
      <c r="FH33" s="263"/>
      <c r="FI33" s="263"/>
      <c r="FJ33" s="263"/>
      <c r="FK33" s="263"/>
      <c r="FL33" s="263"/>
      <c r="FM33" s="263"/>
      <c r="FN33" s="263"/>
      <c r="FO33" s="263"/>
      <c r="FP33" s="263"/>
      <c r="FQ33" s="263"/>
      <c r="FR33" s="263"/>
      <c r="FS33" s="263"/>
      <c r="FT33" s="263"/>
      <c r="FU33" s="263"/>
      <c r="FV33" s="263"/>
    </row>
    <row r="34" spans="1:178" s="120" customFormat="1" ht="31.5" customHeight="1">
      <c r="A34" s="253" t="s">
        <v>420</v>
      </c>
      <c r="B34" s="253"/>
      <c r="C34" s="253"/>
      <c r="D34" s="253"/>
      <c r="E34" s="253"/>
      <c r="F34" s="253"/>
      <c r="G34" s="258" t="s">
        <v>434</v>
      </c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48">
        <v>0.5</v>
      </c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>
        <f t="shared" si="1"/>
        <v>5581.5</v>
      </c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>
        <v>2398</v>
      </c>
      <c r="BG34" s="248"/>
      <c r="BH34" s="248"/>
      <c r="BI34" s="248"/>
      <c r="BJ34" s="248"/>
      <c r="BK34" s="248"/>
      <c r="BL34" s="248"/>
      <c r="BM34" s="248"/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>
        <v>445.45</v>
      </c>
      <c r="BY34" s="248"/>
      <c r="BZ34" s="248"/>
      <c r="CA34" s="248"/>
      <c r="CB34" s="248"/>
      <c r="CC34" s="248"/>
      <c r="CD34" s="248"/>
      <c r="CE34" s="248"/>
      <c r="CF34" s="248"/>
      <c r="CG34" s="248"/>
      <c r="CH34" s="248"/>
      <c r="CI34" s="248"/>
      <c r="CJ34" s="248"/>
      <c r="CK34" s="248"/>
      <c r="CL34" s="248"/>
      <c r="CM34" s="248"/>
      <c r="CN34" s="248"/>
      <c r="CO34" s="248"/>
      <c r="CP34" s="248"/>
      <c r="CQ34" s="248">
        <v>2738.05</v>
      </c>
      <c r="CR34" s="248"/>
      <c r="CS34" s="248"/>
      <c r="CT34" s="248"/>
      <c r="CU34" s="248"/>
      <c r="CV34" s="248"/>
      <c r="CW34" s="248"/>
      <c r="CX34" s="248"/>
      <c r="CY34" s="248"/>
      <c r="CZ34" s="248"/>
      <c r="DA34" s="248"/>
      <c r="DB34" s="248"/>
      <c r="DC34" s="248"/>
      <c r="DD34" s="248"/>
      <c r="DE34" s="248"/>
      <c r="DF34" s="248"/>
      <c r="DG34" s="248"/>
      <c r="DH34" s="248"/>
      <c r="DI34" s="248" t="s">
        <v>355</v>
      </c>
      <c r="DJ34" s="248"/>
      <c r="DK34" s="248"/>
      <c r="DL34" s="248"/>
      <c r="DM34" s="248"/>
      <c r="DN34" s="248"/>
      <c r="DO34" s="248"/>
      <c r="DP34" s="248"/>
      <c r="DQ34" s="248"/>
      <c r="DR34" s="248"/>
      <c r="DS34" s="248"/>
      <c r="DT34" s="248"/>
      <c r="DU34" s="248"/>
      <c r="DV34" s="248"/>
      <c r="DW34" s="248"/>
      <c r="DX34" s="248"/>
      <c r="DY34" s="248">
        <v>0.4</v>
      </c>
      <c r="DZ34" s="248"/>
      <c r="EA34" s="248"/>
      <c r="EB34" s="248"/>
      <c r="EC34" s="248"/>
      <c r="ED34" s="248"/>
      <c r="EE34" s="248"/>
      <c r="EF34" s="248"/>
      <c r="EG34" s="248"/>
      <c r="EH34" s="248"/>
      <c r="EI34" s="248"/>
      <c r="EJ34" s="248"/>
      <c r="EK34" s="248"/>
      <c r="EL34" s="248"/>
      <c r="EM34" s="248"/>
      <c r="EN34" s="248"/>
      <c r="EO34" s="262">
        <v>0.8</v>
      </c>
      <c r="EP34" s="260"/>
      <c r="EQ34" s="260"/>
      <c r="ER34" s="260"/>
      <c r="ES34" s="260"/>
      <c r="ET34" s="260"/>
      <c r="EU34" s="260"/>
      <c r="EV34" s="260"/>
      <c r="EW34" s="260"/>
      <c r="EX34" s="260"/>
      <c r="EY34" s="260"/>
      <c r="EZ34" s="260"/>
      <c r="FA34" s="260"/>
      <c r="FB34" s="260"/>
      <c r="FC34" s="260"/>
      <c r="FD34" s="260"/>
      <c r="FE34" s="261"/>
      <c r="FF34" s="263">
        <f t="shared" si="0"/>
        <v>73675.8</v>
      </c>
      <c r="FG34" s="263"/>
      <c r="FH34" s="263"/>
      <c r="FI34" s="263"/>
      <c r="FJ34" s="263"/>
      <c r="FK34" s="263"/>
      <c r="FL34" s="263"/>
      <c r="FM34" s="263"/>
      <c r="FN34" s="263"/>
      <c r="FO34" s="263"/>
      <c r="FP34" s="263"/>
      <c r="FQ34" s="263"/>
      <c r="FR34" s="263"/>
      <c r="FS34" s="263"/>
      <c r="FT34" s="263"/>
      <c r="FU34" s="263"/>
      <c r="FV34" s="263"/>
    </row>
    <row r="35" spans="1:178" s="120" customFormat="1" ht="31.5" customHeight="1">
      <c r="A35" s="253" t="s">
        <v>421</v>
      </c>
      <c r="B35" s="253"/>
      <c r="C35" s="253"/>
      <c r="D35" s="253"/>
      <c r="E35" s="253"/>
      <c r="F35" s="253"/>
      <c r="G35" s="258" t="s">
        <v>435</v>
      </c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48">
        <v>3.5</v>
      </c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>
        <f t="shared" si="1"/>
        <v>11163</v>
      </c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>
        <v>4796</v>
      </c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>
        <v>890.9</v>
      </c>
      <c r="BY35" s="248"/>
      <c r="BZ35" s="248"/>
      <c r="CA35" s="248"/>
      <c r="CB35" s="248"/>
      <c r="CC35" s="248"/>
      <c r="CD35" s="248"/>
      <c r="CE35" s="248"/>
      <c r="CF35" s="248"/>
      <c r="CG35" s="248"/>
      <c r="CH35" s="248"/>
      <c r="CI35" s="248"/>
      <c r="CJ35" s="248"/>
      <c r="CK35" s="248"/>
      <c r="CL35" s="248"/>
      <c r="CM35" s="248"/>
      <c r="CN35" s="248"/>
      <c r="CO35" s="248"/>
      <c r="CP35" s="248"/>
      <c r="CQ35" s="248">
        <v>5476.1</v>
      </c>
      <c r="CR35" s="248"/>
      <c r="CS35" s="248"/>
      <c r="CT35" s="248"/>
      <c r="CU35" s="248"/>
      <c r="CV35" s="248"/>
      <c r="CW35" s="248"/>
      <c r="CX35" s="248"/>
      <c r="CY35" s="248"/>
      <c r="CZ35" s="248"/>
      <c r="DA35" s="248"/>
      <c r="DB35" s="248"/>
      <c r="DC35" s="248"/>
      <c r="DD35" s="248"/>
      <c r="DE35" s="248"/>
      <c r="DF35" s="248"/>
      <c r="DG35" s="248"/>
      <c r="DH35" s="248"/>
      <c r="DI35" s="248" t="s">
        <v>355</v>
      </c>
      <c r="DJ35" s="248"/>
      <c r="DK35" s="248"/>
      <c r="DL35" s="248"/>
      <c r="DM35" s="248"/>
      <c r="DN35" s="248"/>
      <c r="DO35" s="248"/>
      <c r="DP35" s="248"/>
      <c r="DQ35" s="248"/>
      <c r="DR35" s="248"/>
      <c r="DS35" s="248"/>
      <c r="DT35" s="248"/>
      <c r="DU35" s="248"/>
      <c r="DV35" s="248"/>
      <c r="DW35" s="248"/>
      <c r="DX35" s="248"/>
      <c r="DY35" s="248">
        <v>0.4</v>
      </c>
      <c r="DZ35" s="248"/>
      <c r="EA35" s="248"/>
      <c r="EB35" s="248"/>
      <c r="EC35" s="248"/>
      <c r="ED35" s="248"/>
      <c r="EE35" s="248"/>
      <c r="EF35" s="248"/>
      <c r="EG35" s="248"/>
      <c r="EH35" s="248"/>
      <c r="EI35" s="248"/>
      <c r="EJ35" s="248"/>
      <c r="EK35" s="248"/>
      <c r="EL35" s="248"/>
      <c r="EM35" s="248"/>
      <c r="EN35" s="248"/>
      <c r="EO35" s="262">
        <v>0.8</v>
      </c>
      <c r="EP35" s="260"/>
      <c r="EQ35" s="260"/>
      <c r="ER35" s="260"/>
      <c r="ES35" s="260"/>
      <c r="ET35" s="260"/>
      <c r="EU35" s="260"/>
      <c r="EV35" s="260"/>
      <c r="EW35" s="260"/>
      <c r="EX35" s="260"/>
      <c r="EY35" s="260"/>
      <c r="EZ35" s="260"/>
      <c r="FA35" s="260"/>
      <c r="FB35" s="260"/>
      <c r="FC35" s="260"/>
      <c r="FD35" s="260"/>
      <c r="FE35" s="261"/>
      <c r="FF35" s="263">
        <f t="shared" si="0"/>
        <v>1031461.2000000001</v>
      </c>
      <c r="FG35" s="263"/>
      <c r="FH35" s="263"/>
      <c r="FI35" s="263"/>
      <c r="FJ35" s="263"/>
      <c r="FK35" s="263"/>
      <c r="FL35" s="263"/>
      <c r="FM35" s="263"/>
      <c r="FN35" s="263"/>
      <c r="FO35" s="263"/>
      <c r="FP35" s="263"/>
      <c r="FQ35" s="263"/>
      <c r="FR35" s="263"/>
      <c r="FS35" s="263"/>
      <c r="FT35" s="263"/>
      <c r="FU35" s="263"/>
      <c r="FV35" s="263"/>
    </row>
    <row r="36" spans="1:178" s="120" customFormat="1" ht="15" customHeight="1">
      <c r="A36" s="253" t="s">
        <v>422</v>
      </c>
      <c r="B36" s="253"/>
      <c r="C36" s="253"/>
      <c r="D36" s="253"/>
      <c r="E36" s="253"/>
      <c r="F36" s="253"/>
      <c r="G36" s="258" t="s">
        <v>436</v>
      </c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48">
        <v>3</v>
      </c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>
        <f t="shared" si="1"/>
        <v>11163</v>
      </c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>
        <v>4796</v>
      </c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>
        <v>911.88</v>
      </c>
      <c r="BY36" s="248"/>
      <c r="BZ36" s="248"/>
      <c r="CA36" s="248"/>
      <c r="CB36" s="248"/>
      <c r="CC36" s="248"/>
      <c r="CD36" s="248"/>
      <c r="CE36" s="248"/>
      <c r="CF36" s="248"/>
      <c r="CG36" s="248"/>
      <c r="CH36" s="248"/>
      <c r="CI36" s="248"/>
      <c r="CJ36" s="248"/>
      <c r="CK36" s="248"/>
      <c r="CL36" s="248"/>
      <c r="CM36" s="248"/>
      <c r="CN36" s="248"/>
      <c r="CO36" s="248"/>
      <c r="CP36" s="248"/>
      <c r="CQ36" s="248">
        <v>5455.12</v>
      </c>
      <c r="CR36" s="248"/>
      <c r="CS36" s="248"/>
      <c r="CT36" s="248"/>
      <c r="CU36" s="248"/>
      <c r="CV36" s="248"/>
      <c r="CW36" s="248"/>
      <c r="CX36" s="248"/>
      <c r="CY36" s="248"/>
      <c r="CZ36" s="248"/>
      <c r="DA36" s="248"/>
      <c r="DB36" s="248"/>
      <c r="DC36" s="248"/>
      <c r="DD36" s="248"/>
      <c r="DE36" s="248"/>
      <c r="DF36" s="248"/>
      <c r="DG36" s="248"/>
      <c r="DH36" s="248"/>
      <c r="DI36" s="248" t="s">
        <v>355</v>
      </c>
      <c r="DJ36" s="248"/>
      <c r="DK36" s="248"/>
      <c r="DL36" s="248"/>
      <c r="DM36" s="248"/>
      <c r="DN36" s="248"/>
      <c r="DO36" s="248"/>
      <c r="DP36" s="248"/>
      <c r="DQ36" s="248"/>
      <c r="DR36" s="248"/>
      <c r="DS36" s="248"/>
      <c r="DT36" s="248"/>
      <c r="DU36" s="248"/>
      <c r="DV36" s="248"/>
      <c r="DW36" s="248"/>
      <c r="DX36" s="248"/>
      <c r="DY36" s="248">
        <v>0.4</v>
      </c>
      <c r="DZ36" s="248"/>
      <c r="EA36" s="248"/>
      <c r="EB36" s="248"/>
      <c r="EC36" s="248"/>
      <c r="ED36" s="248"/>
      <c r="EE36" s="248"/>
      <c r="EF36" s="248"/>
      <c r="EG36" s="248"/>
      <c r="EH36" s="248"/>
      <c r="EI36" s="248"/>
      <c r="EJ36" s="248"/>
      <c r="EK36" s="248"/>
      <c r="EL36" s="248"/>
      <c r="EM36" s="248"/>
      <c r="EN36" s="248"/>
      <c r="EO36" s="262">
        <v>0.8</v>
      </c>
      <c r="EP36" s="260"/>
      <c r="EQ36" s="260"/>
      <c r="ER36" s="260"/>
      <c r="ES36" s="260"/>
      <c r="ET36" s="260"/>
      <c r="EU36" s="260"/>
      <c r="EV36" s="260"/>
      <c r="EW36" s="260"/>
      <c r="EX36" s="260"/>
      <c r="EY36" s="260"/>
      <c r="EZ36" s="260"/>
      <c r="FA36" s="260"/>
      <c r="FB36" s="260"/>
      <c r="FC36" s="260"/>
      <c r="FD36" s="260"/>
      <c r="FE36" s="261"/>
      <c r="FF36" s="263">
        <f t="shared" si="0"/>
        <v>884109.6000000001</v>
      </c>
      <c r="FG36" s="263"/>
      <c r="FH36" s="263"/>
      <c r="FI36" s="263"/>
      <c r="FJ36" s="263"/>
      <c r="FK36" s="263"/>
      <c r="FL36" s="263"/>
      <c r="FM36" s="263"/>
      <c r="FN36" s="263"/>
      <c r="FO36" s="263"/>
      <c r="FP36" s="263"/>
      <c r="FQ36" s="263"/>
      <c r="FR36" s="263"/>
      <c r="FS36" s="263"/>
      <c r="FT36" s="263"/>
      <c r="FU36" s="263"/>
      <c r="FV36" s="263"/>
    </row>
    <row r="37" spans="1:178" s="120" customFormat="1" ht="15" customHeight="1">
      <c r="A37" s="253" t="s">
        <v>423</v>
      </c>
      <c r="B37" s="253"/>
      <c r="C37" s="253"/>
      <c r="D37" s="253"/>
      <c r="E37" s="253"/>
      <c r="F37" s="253"/>
      <c r="G37" s="258" t="s">
        <v>476</v>
      </c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48">
        <v>1</v>
      </c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>
        <f t="shared" si="1"/>
        <v>11163</v>
      </c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>
        <v>5949</v>
      </c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>
        <v>555.4</v>
      </c>
      <c r="BY37" s="248"/>
      <c r="BZ37" s="248"/>
      <c r="CA37" s="248"/>
      <c r="CB37" s="248"/>
      <c r="CC37" s="248"/>
      <c r="CD37" s="248"/>
      <c r="CE37" s="248"/>
      <c r="CF37" s="248"/>
      <c r="CG37" s="248"/>
      <c r="CH37" s="248"/>
      <c r="CI37" s="248"/>
      <c r="CJ37" s="248"/>
      <c r="CK37" s="248"/>
      <c r="CL37" s="248"/>
      <c r="CM37" s="248"/>
      <c r="CN37" s="248"/>
      <c r="CO37" s="248"/>
      <c r="CP37" s="248"/>
      <c r="CQ37" s="248">
        <v>4658.6</v>
      </c>
      <c r="CR37" s="248"/>
      <c r="CS37" s="248"/>
      <c r="CT37" s="248"/>
      <c r="CU37" s="248"/>
      <c r="CV37" s="248"/>
      <c r="CW37" s="248"/>
      <c r="CX37" s="248"/>
      <c r="CY37" s="248"/>
      <c r="CZ37" s="248"/>
      <c r="DA37" s="248"/>
      <c r="DB37" s="248"/>
      <c r="DC37" s="248"/>
      <c r="DD37" s="248"/>
      <c r="DE37" s="248"/>
      <c r="DF37" s="248"/>
      <c r="DG37" s="248"/>
      <c r="DH37" s="248"/>
      <c r="DI37" s="248" t="s">
        <v>355</v>
      </c>
      <c r="DJ37" s="248"/>
      <c r="DK37" s="248"/>
      <c r="DL37" s="248"/>
      <c r="DM37" s="248"/>
      <c r="DN37" s="248"/>
      <c r="DO37" s="248"/>
      <c r="DP37" s="248"/>
      <c r="DQ37" s="248"/>
      <c r="DR37" s="248"/>
      <c r="DS37" s="248"/>
      <c r="DT37" s="248"/>
      <c r="DU37" s="248"/>
      <c r="DV37" s="248"/>
      <c r="DW37" s="248"/>
      <c r="DX37" s="248"/>
      <c r="DY37" s="248">
        <v>0.4</v>
      </c>
      <c r="DZ37" s="248"/>
      <c r="EA37" s="248"/>
      <c r="EB37" s="248"/>
      <c r="EC37" s="248"/>
      <c r="ED37" s="248"/>
      <c r="EE37" s="248"/>
      <c r="EF37" s="248"/>
      <c r="EG37" s="248"/>
      <c r="EH37" s="248"/>
      <c r="EI37" s="248"/>
      <c r="EJ37" s="248"/>
      <c r="EK37" s="248"/>
      <c r="EL37" s="248"/>
      <c r="EM37" s="248"/>
      <c r="EN37" s="248"/>
      <c r="EO37" s="262">
        <v>0.8</v>
      </c>
      <c r="EP37" s="260"/>
      <c r="EQ37" s="260"/>
      <c r="ER37" s="260"/>
      <c r="ES37" s="260"/>
      <c r="ET37" s="260"/>
      <c r="EU37" s="260"/>
      <c r="EV37" s="260"/>
      <c r="EW37" s="260"/>
      <c r="EX37" s="260"/>
      <c r="EY37" s="260"/>
      <c r="EZ37" s="260"/>
      <c r="FA37" s="260"/>
      <c r="FB37" s="260"/>
      <c r="FC37" s="260"/>
      <c r="FD37" s="260"/>
      <c r="FE37" s="261"/>
      <c r="FF37" s="263">
        <f t="shared" si="0"/>
        <v>294703.2</v>
      </c>
      <c r="FG37" s="263"/>
      <c r="FH37" s="263"/>
      <c r="FI37" s="263"/>
      <c r="FJ37" s="263"/>
      <c r="FK37" s="263"/>
      <c r="FL37" s="263"/>
      <c r="FM37" s="263"/>
      <c r="FN37" s="263"/>
      <c r="FO37" s="263"/>
      <c r="FP37" s="263"/>
      <c r="FQ37" s="263"/>
      <c r="FR37" s="263"/>
      <c r="FS37" s="263"/>
      <c r="FT37" s="263"/>
      <c r="FU37" s="263"/>
      <c r="FV37" s="263"/>
    </row>
    <row r="38" spans="1:178" s="120" customFormat="1" ht="15" customHeight="1">
      <c r="A38" s="253" t="s">
        <v>424</v>
      </c>
      <c r="B38" s="253"/>
      <c r="C38" s="253"/>
      <c r="D38" s="253"/>
      <c r="E38" s="253"/>
      <c r="F38" s="253"/>
      <c r="G38" s="258" t="s">
        <v>437</v>
      </c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48">
        <v>2.5</v>
      </c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>
        <f t="shared" si="1"/>
        <v>11163</v>
      </c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>
        <v>5777</v>
      </c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>
        <f>1274+157.61</f>
        <v>1431.6100000000001</v>
      </c>
      <c r="BY38" s="248"/>
      <c r="BZ38" s="248"/>
      <c r="CA38" s="248"/>
      <c r="CB38" s="248"/>
      <c r="CC38" s="248"/>
      <c r="CD38" s="248"/>
      <c r="CE38" s="248"/>
      <c r="CF38" s="248"/>
      <c r="CG38" s="248"/>
      <c r="CH38" s="248"/>
      <c r="CI38" s="248"/>
      <c r="CJ38" s="248"/>
      <c r="CK38" s="248"/>
      <c r="CL38" s="248"/>
      <c r="CM38" s="248"/>
      <c r="CN38" s="248"/>
      <c r="CO38" s="248"/>
      <c r="CP38" s="248"/>
      <c r="CQ38" s="248">
        <v>3954.39</v>
      </c>
      <c r="CR38" s="248"/>
      <c r="CS38" s="248"/>
      <c r="CT38" s="248"/>
      <c r="CU38" s="248"/>
      <c r="CV38" s="248"/>
      <c r="CW38" s="248"/>
      <c r="CX38" s="248"/>
      <c r="CY38" s="248"/>
      <c r="CZ38" s="248"/>
      <c r="DA38" s="248"/>
      <c r="DB38" s="248"/>
      <c r="DC38" s="248"/>
      <c r="DD38" s="248"/>
      <c r="DE38" s="248"/>
      <c r="DF38" s="248"/>
      <c r="DG38" s="248"/>
      <c r="DH38" s="248"/>
      <c r="DI38" s="248" t="s">
        <v>355</v>
      </c>
      <c r="DJ38" s="248"/>
      <c r="DK38" s="248"/>
      <c r="DL38" s="248"/>
      <c r="DM38" s="248"/>
      <c r="DN38" s="248"/>
      <c r="DO38" s="248"/>
      <c r="DP38" s="248"/>
      <c r="DQ38" s="248"/>
      <c r="DR38" s="248"/>
      <c r="DS38" s="248"/>
      <c r="DT38" s="248"/>
      <c r="DU38" s="248"/>
      <c r="DV38" s="248"/>
      <c r="DW38" s="248"/>
      <c r="DX38" s="248"/>
      <c r="DY38" s="248">
        <v>0.4</v>
      </c>
      <c r="DZ38" s="248"/>
      <c r="EA38" s="248"/>
      <c r="EB38" s="248"/>
      <c r="EC38" s="248"/>
      <c r="ED38" s="248"/>
      <c r="EE38" s="248"/>
      <c r="EF38" s="248"/>
      <c r="EG38" s="248"/>
      <c r="EH38" s="248"/>
      <c r="EI38" s="248"/>
      <c r="EJ38" s="248"/>
      <c r="EK38" s="248"/>
      <c r="EL38" s="248"/>
      <c r="EM38" s="248"/>
      <c r="EN38" s="248"/>
      <c r="EO38" s="262">
        <v>0.8</v>
      </c>
      <c r="EP38" s="260"/>
      <c r="EQ38" s="260"/>
      <c r="ER38" s="260"/>
      <c r="ES38" s="260"/>
      <c r="ET38" s="260"/>
      <c r="EU38" s="260"/>
      <c r="EV38" s="260"/>
      <c r="EW38" s="260"/>
      <c r="EX38" s="260"/>
      <c r="EY38" s="260"/>
      <c r="EZ38" s="260"/>
      <c r="FA38" s="260"/>
      <c r="FB38" s="260"/>
      <c r="FC38" s="260"/>
      <c r="FD38" s="260"/>
      <c r="FE38" s="261"/>
      <c r="FF38" s="263">
        <f t="shared" si="0"/>
        <v>736758.0000000001</v>
      </c>
      <c r="FG38" s="263"/>
      <c r="FH38" s="263"/>
      <c r="FI38" s="263"/>
      <c r="FJ38" s="263"/>
      <c r="FK38" s="263"/>
      <c r="FL38" s="263"/>
      <c r="FM38" s="263"/>
      <c r="FN38" s="263"/>
      <c r="FO38" s="263"/>
      <c r="FP38" s="263"/>
      <c r="FQ38" s="263"/>
      <c r="FR38" s="263"/>
      <c r="FS38" s="263"/>
      <c r="FT38" s="263"/>
      <c r="FU38" s="263"/>
      <c r="FV38" s="263"/>
    </row>
    <row r="39" spans="1:178" s="120" customFormat="1" ht="21" customHeight="1">
      <c r="A39" s="253" t="s">
        <v>425</v>
      </c>
      <c r="B39" s="253"/>
      <c r="C39" s="253"/>
      <c r="D39" s="253"/>
      <c r="E39" s="253"/>
      <c r="F39" s="253"/>
      <c r="G39" s="258" t="s">
        <v>444</v>
      </c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48">
        <v>1</v>
      </c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>
        <f t="shared" si="1"/>
        <v>12532.5</v>
      </c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>
        <v>9157.5</v>
      </c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8"/>
      <c r="CD39" s="248"/>
      <c r="CE39" s="248"/>
      <c r="CF39" s="248"/>
      <c r="CG39" s="248"/>
      <c r="CH39" s="248"/>
      <c r="CI39" s="248"/>
      <c r="CJ39" s="248"/>
      <c r="CK39" s="248"/>
      <c r="CL39" s="248"/>
      <c r="CM39" s="248"/>
      <c r="CN39" s="248"/>
      <c r="CO39" s="248"/>
      <c r="CP39" s="248"/>
      <c r="CQ39" s="248">
        <f>2641.3+733.7</f>
        <v>3375</v>
      </c>
      <c r="CR39" s="248"/>
      <c r="CS39" s="248"/>
      <c r="CT39" s="248"/>
      <c r="CU39" s="248"/>
      <c r="CV39" s="248"/>
      <c r="CW39" s="248"/>
      <c r="CX39" s="248"/>
      <c r="CY39" s="248"/>
      <c r="CZ39" s="248"/>
      <c r="DA39" s="248"/>
      <c r="DB39" s="248"/>
      <c r="DC39" s="248"/>
      <c r="DD39" s="248"/>
      <c r="DE39" s="248"/>
      <c r="DF39" s="248"/>
      <c r="DG39" s="248"/>
      <c r="DH39" s="248"/>
      <c r="DI39" s="248" t="s">
        <v>355</v>
      </c>
      <c r="DJ39" s="248"/>
      <c r="DK39" s="248"/>
      <c r="DL39" s="248"/>
      <c r="DM39" s="248"/>
      <c r="DN39" s="248"/>
      <c r="DO39" s="248"/>
      <c r="DP39" s="248"/>
      <c r="DQ39" s="248"/>
      <c r="DR39" s="248"/>
      <c r="DS39" s="248"/>
      <c r="DT39" s="248"/>
      <c r="DU39" s="248"/>
      <c r="DV39" s="248"/>
      <c r="DW39" s="248"/>
      <c r="DX39" s="248"/>
      <c r="DY39" s="248">
        <v>0.4</v>
      </c>
      <c r="DZ39" s="248"/>
      <c r="EA39" s="248"/>
      <c r="EB39" s="248"/>
      <c r="EC39" s="248"/>
      <c r="ED39" s="248"/>
      <c r="EE39" s="248"/>
      <c r="EF39" s="248"/>
      <c r="EG39" s="248"/>
      <c r="EH39" s="248"/>
      <c r="EI39" s="248"/>
      <c r="EJ39" s="248"/>
      <c r="EK39" s="248"/>
      <c r="EL39" s="248"/>
      <c r="EM39" s="248"/>
      <c r="EN39" s="248"/>
      <c r="EO39" s="262">
        <v>0.8</v>
      </c>
      <c r="EP39" s="260"/>
      <c r="EQ39" s="260"/>
      <c r="ER39" s="260"/>
      <c r="ES39" s="260"/>
      <c r="ET39" s="260"/>
      <c r="EU39" s="260"/>
      <c r="EV39" s="260"/>
      <c r="EW39" s="260"/>
      <c r="EX39" s="260"/>
      <c r="EY39" s="260"/>
      <c r="EZ39" s="260"/>
      <c r="FA39" s="260"/>
      <c r="FB39" s="260"/>
      <c r="FC39" s="260"/>
      <c r="FD39" s="260"/>
      <c r="FE39" s="261"/>
      <c r="FF39" s="263">
        <f t="shared" si="0"/>
        <v>330858.00000000006</v>
      </c>
      <c r="FG39" s="263"/>
      <c r="FH39" s="263"/>
      <c r="FI39" s="263"/>
      <c r="FJ39" s="263"/>
      <c r="FK39" s="263"/>
      <c r="FL39" s="263"/>
      <c r="FM39" s="263"/>
      <c r="FN39" s="263"/>
      <c r="FO39" s="263"/>
      <c r="FP39" s="263"/>
      <c r="FQ39" s="263"/>
      <c r="FR39" s="263"/>
      <c r="FS39" s="263"/>
      <c r="FT39" s="263"/>
      <c r="FU39" s="263"/>
      <c r="FV39" s="263"/>
    </row>
    <row r="40" spans="1:178" s="120" customFormat="1" ht="15" customHeight="1">
      <c r="A40" s="253" t="s">
        <v>426</v>
      </c>
      <c r="B40" s="253"/>
      <c r="C40" s="253"/>
      <c r="D40" s="253"/>
      <c r="E40" s="253"/>
      <c r="F40" s="253"/>
      <c r="G40" s="258" t="s">
        <v>445</v>
      </c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48">
        <v>1</v>
      </c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>
        <f t="shared" si="1"/>
        <v>12399.83</v>
      </c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>
        <v>9204</v>
      </c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8"/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>
        <f>2581.25+614.58</f>
        <v>3195.83</v>
      </c>
      <c r="CR40" s="248"/>
      <c r="CS40" s="248"/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8"/>
      <c r="DE40" s="248"/>
      <c r="DF40" s="248"/>
      <c r="DG40" s="248"/>
      <c r="DH40" s="248"/>
      <c r="DI40" s="248" t="s">
        <v>355</v>
      </c>
      <c r="DJ40" s="248"/>
      <c r="DK40" s="248"/>
      <c r="DL40" s="248"/>
      <c r="DM40" s="248"/>
      <c r="DN40" s="248"/>
      <c r="DO40" s="248"/>
      <c r="DP40" s="248"/>
      <c r="DQ40" s="248"/>
      <c r="DR40" s="248"/>
      <c r="DS40" s="248"/>
      <c r="DT40" s="248"/>
      <c r="DU40" s="248"/>
      <c r="DV40" s="248"/>
      <c r="DW40" s="248"/>
      <c r="DX40" s="248"/>
      <c r="DY40" s="248">
        <v>0.4</v>
      </c>
      <c r="DZ40" s="248"/>
      <c r="EA40" s="248"/>
      <c r="EB40" s="248"/>
      <c r="EC40" s="248"/>
      <c r="ED40" s="248"/>
      <c r="EE40" s="248"/>
      <c r="EF40" s="248"/>
      <c r="EG40" s="248"/>
      <c r="EH40" s="248"/>
      <c r="EI40" s="248"/>
      <c r="EJ40" s="248"/>
      <c r="EK40" s="248"/>
      <c r="EL40" s="248"/>
      <c r="EM40" s="248"/>
      <c r="EN40" s="248"/>
      <c r="EO40" s="262">
        <v>0.8</v>
      </c>
      <c r="EP40" s="260"/>
      <c r="EQ40" s="260"/>
      <c r="ER40" s="260"/>
      <c r="ES40" s="260"/>
      <c r="ET40" s="260"/>
      <c r="EU40" s="260"/>
      <c r="EV40" s="260"/>
      <c r="EW40" s="260"/>
      <c r="EX40" s="260"/>
      <c r="EY40" s="260"/>
      <c r="EZ40" s="260"/>
      <c r="FA40" s="260"/>
      <c r="FB40" s="260"/>
      <c r="FC40" s="260"/>
      <c r="FD40" s="260"/>
      <c r="FE40" s="261"/>
      <c r="FF40" s="263">
        <f t="shared" si="0"/>
        <v>327355.51200000005</v>
      </c>
      <c r="FG40" s="263"/>
      <c r="FH40" s="263"/>
      <c r="FI40" s="263"/>
      <c r="FJ40" s="263"/>
      <c r="FK40" s="263"/>
      <c r="FL40" s="263"/>
      <c r="FM40" s="263"/>
      <c r="FN40" s="263"/>
      <c r="FO40" s="263"/>
      <c r="FP40" s="263"/>
      <c r="FQ40" s="263"/>
      <c r="FR40" s="263"/>
      <c r="FS40" s="263"/>
      <c r="FT40" s="263"/>
      <c r="FU40" s="263"/>
      <c r="FV40" s="263"/>
    </row>
    <row r="41" spans="1:178" s="120" customFormat="1" ht="15" customHeight="1">
      <c r="A41" s="253" t="s">
        <v>427</v>
      </c>
      <c r="B41" s="253"/>
      <c r="C41" s="253"/>
      <c r="D41" s="253"/>
      <c r="E41" s="253"/>
      <c r="F41" s="253"/>
      <c r="G41" s="258" t="s">
        <v>446</v>
      </c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48">
        <v>1</v>
      </c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>
        <f t="shared" si="1"/>
        <v>11875.4</v>
      </c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>
        <v>9360</v>
      </c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248">
        <v>15.4</v>
      </c>
      <c r="BY41" s="248"/>
      <c r="BZ41" s="248"/>
      <c r="CA41" s="248"/>
      <c r="CB41" s="248"/>
      <c r="CC41" s="248"/>
      <c r="CD41" s="248"/>
      <c r="CE41" s="248"/>
      <c r="CF41" s="248"/>
      <c r="CG41" s="248"/>
      <c r="CH41" s="248"/>
      <c r="CI41" s="248"/>
      <c r="CJ41" s="248"/>
      <c r="CK41" s="248"/>
      <c r="CL41" s="248"/>
      <c r="CM41" s="248"/>
      <c r="CN41" s="248"/>
      <c r="CO41" s="248"/>
      <c r="CP41" s="248"/>
      <c r="CQ41" s="248">
        <f>1875+625</f>
        <v>2500</v>
      </c>
      <c r="CR41" s="248"/>
      <c r="CS41" s="248"/>
      <c r="CT41" s="248"/>
      <c r="CU41" s="248"/>
      <c r="CV41" s="248"/>
      <c r="CW41" s="248"/>
      <c r="CX41" s="248"/>
      <c r="CY41" s="248"/>
      <c r="CZ41" s="248"/>
      <c r="DA41" s="248"/>
      <c r="DB41" s="248"/>
      <c r="DC41" s="248"/>
      <c r="DD41" s="248"/>
      <c r="DE41" s="248"/>
      <c r="DF41" s="248"/>
      <c r="DG41" s="248"/>
      <c r="DH41" s="248"/>
      <c r="DI41" s="248" t="s">
        <v>355</v>
      </c>
      <c r="DJ41" s="248"/>
      <c r="DK41" s="248"/>
      <c r="DL41" s="248"/>
      <c r="DM41" s="248"/>
      <c r="DN41" s="248"/>
      <c r="DO41" s="248"/>
      <c r="DP41" s="248"/>
      <c r="DQ41" s="248"/>
      <c r="DR41" s="248"/>
      <c r="DS41" s="248"/>
      <c r="DT41" s="248"/>
      <c r="DU41" s="248"/>
      <c r="DV41" s="248"/>
      <c r="DW41" s="248"/>
      <c r="DX41" s="248"/>
      <c r="DY41" s="248">
        <v>0.4</v>
      </c>
      <c r="DZ41" s="248"/>
      <c r="EA41" s="248"/>
      <c r="EB41" s="248"/>
      <c r="EC41" s="248"/>
      <c r="ED41" s="248"/>
      <c r="EE41" s="248"/>
      <c r="EF41" s="248"/>
      <c r="EG41" s="248"/>
      <c r="EH41" s="248"/>
      <c r="EI41" s="248"/>
      <c r="EJ41" s="248"/>
      <c r="EK41" s="248"/>
      <c r="EL41" s="248"/>
      <c r="EM41" s="248"/>
      <c r="EN41" s="248"/>
      <c r="EO41" s="262">
        <v>0.8</v>
      </c>
      <c r="EP41" s="260"/>
      <c r="EQ41" s="260"/>
      <c r="ER41" s="260"/>
      <c r="ES41" s="260"/>
      <c r="ET41" s="260"/>
      <c r="EU41" s="260"/>
      <c r="EV41" s="260"/>
      <c r="EW41" s="260"/>
      <c r="EX41" s="260"/>
      <c r="EY41" s="260"/>
      <c r="EZ41" s="260"/>
      <c r="FA41" s="260"/>
      <c r="FB41" s="260"/>
      <c r="FC41" s="260"/>
      <c r="FD41" s="260"/>
      <c r="FE41" s="261"/>
      <c r="FF41" s="263">
        <f t="shared" si="0"/>
        <v>313510.56</v>
      </c>
      <c r="FG41" s="263"/>
      <c r="FH41" s="263"/>
      <c r="FI41" s="263"/>
      <c r="FJ41" s="263"/>
      <c r="FK41" s="263"/>
      <c r="FL41" s="263"/>
      <c r="FM41" s="263"/>
      <c r="FN41" s="263"/>
      <c r="FO41" s="263"/>
      <c r="FP41" s="263"/>
      <c r="FQ41" s="263"/>
      <c r="FR41" s="263"/>
      <c r="FS41" s="263"/>
      <c r="FT41" s="263"/>
      <c r="FU41" s="263"/>
      <c r="FV41" s="263"/>
    </row>
    <row r="42" spans="1:178" s="120" customFormat="1" ht="15" customHeight="1">
      <c r="A42" s="253" t="s">
        <v>428</v>
      </c>
      <c r="B42" s="253"/>
      <c r="C42" s="253"/>
      <c r="D42" s="253"/>
      <c r="E42" s="253"/>
      <c r="F42" s="253"/>
      <c r="G42" s="258" t="s">
        <v>447</v>
      </c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48">
        <v>0.5</v>
      </c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>
        <f t="shared" si="1"/>
        <v>11163</v>
      </c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>
        <v>7800</v>
      </c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48"/>
      <c r="BR42" s="248"/>
      <c r="BS42" s="248"/>
      <c r="BT42" s="248"/>
      <c r="BU42" s="248"/>
      <c r="BV42" s="248"/>
      <c r="BW42" s="248"/>
      <c r="BX42" s="248"/>
      <c r="BY42" s="248"/>
      <c r="BZ42" s="248"/>
      <c r="CA42" s="248"/>
      <c r="CB42" s="248"/>
      <c r="CC42" s="248"/>
      <c r="CD42" s="248"/>
      <c r="CE42" s="248"/>
      <c r="CF42" s="248"/>
      <c r="CG42" s="248"/>
      <c r="CH42" s="248"/>
      <c r="CI42" s="248"/>
      <c r="CJ42" s="248"/>
      <c r="CK42" s="248"/>
      <c r="CL42" s="248"/>
      <c r="CM42" s="248"/>
      <c r="CN42" s="248"/>
      <c r="CO42" s="248"/>
      <c r="CP42" s="248"/>
      <c r="CQ42" s="248">
        <v>3363</v>
      </c>
      <c r="CR42" s="248"/>
      <c r="CS42" s="248"/>
      <c r="CT42" s="248"/>
      <c r="CU42" s="248"/>
      <c r="CV42" s="248"/>
      <c r="CW42" s="248"/>
      <c r="CX42" s="248"/>
      <c r="CY42" s="248"/>
      <c r="CZ42" s="248"/>
      <c r="DA42" s="248"/>
      <c r="DB42" s="248"/>
      <c r="DC42" s="248"/>
      <c r="DD42" s="248"/>
      <c r="DE42" s="248"/>
      <c r="DF42" s="248"/>
      <c r="DG42" s="248"/>
      <c r="DH42" s="248"/>
      <c r="DI42" s="248" t="s">
        <v>355</v>
      </c>
      <c r="DJ42" s="248"/>
      <c r="DK42" s="248"/>
      <c r="DL42" s="248"/>
      <c r="DM42" s="248"/>
      <c r="DN42" s="248"/>
      <c r="DO42" s="248"/>
      <c r="DP42" s="248"/>
      <c r="DQ42" s="248"/>
      <c r="DR42" s="248"/>
      <c r="DS42" s="248"/>
      <c r="DT42" s="248"/>
      <c r="DU42" s="248"/>
      <c r="DV42" s="248"/>
      <c r="DW42" s="248"/>
      <c r="DX42" s="248"/>
      <c r="DY42" s="248">
        <v>0.4</v>
      </c>
      <c r="DZ42" s="248"/>
      <c r="EA42" s="248"/>
      <c r="EB42" s="248"/>
      <c r="EC42" s="248"/>
      <c r="ED42" s="248"/>
      <c r="EE42" s="248"/>
      <c r="EF42" s="248"/>
      <c r="EG42" s="248"/>
      <c r="EH42" s="248"/>
      <c r="EI42" s="248"/>
      <c r="EJ42" s="248"/>
      <c r="EK42" s="248"/>
      <c r="EL42" s="248"/>
      <c r="EM42" s="248"/>
      <c r="EN42" s="248"/>
      <c r="EO42" s="262">
        <v>0.8</v>
      </c>
      <c r="EP42" s="260"/>
      <c r="EQ42" s="260"/>
      <c r="ER42" s="260"/>
      <c r="ES42" s="260"/>
      <c r="ET42" s="260"/>
      <c r="EU42" s="260"/>
      <c r="EV42" s="260"/>
      <c r="EW42" s="260"/>
      <c r="EX42" s="260"/>
      <c r="EY42" s="260"/>
      <c r="EZ42" s="260"/>
      <c r="FA42" s="260"/>
      <c r="FB42" s="260"/>
      <c r="FC42" s="260"/>
      <c r="FD42" s="260"/>
      <c r="FE42" s="261"/>
      <c r="FF42" s="263">
        <f t="shared" si="0"/>
        <v>147351.6</v>
      </c>
      <c r="FG42" s="263"/>
      <c r="FH42" s="263"/>
      <c r="FI42" s="263"/>
      <c r="FJ42" s="263"/>
      <c r="FK42" s="263"/>
      <c r="FL42" s="263"/>
      <c r="FM42" s="263"/>
      <c r="FN42" s="263"/>
      <c r="FO42" s="263"/>
      <c r="FP42" s="263"/>
      <c r="FQ42" s="263"/>
      <c r="FR42" s="263"/>
      <c r="FS42" s="263"/>
      <c r="FT42" s="263"/>
      <c r="FU42" s="263"/>
      <c r="FV42" s="263"/>
    </row>
    <row r="43" spans="1:178" s="120" customFormat="1" ht="15" customHeight="1">
      <c r="A43" s="253" t="s">
        <v>429</v>
      </c>
      <c r="B43" s="253"/>
      <c r="C43" s="253"/>
      <c r="D43" s="253"/>
      <c r="E43" s="253"/>
      <c r="F43" s="253"/>
      <c r="G43" s="258" t="s">
        <v>448</v>
      </c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48">
        <v>0.5</v>
      </c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>
        <f t="shared" si="1"/>
        <v>11163</v>
      </c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>
        <v>7800</v>
      </c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248"/>
      <c r="CC43" s="248"/>
      <c r="CD43" s="248"/>
      <c r="CE43" s="248"/>
      <c r="CF43" s="248"/>
      <c r="CG43" s="248"/>
      <c r="CH43" s="248"/>
      <c r="CI43" s="248"/>
      <c r="CJ43" s="248"/>
      <c r="CK43" s="248"/>
      <c r="CL43" s="248"/>
      <c r="CM43" s="248"/>
      <c r="CN43" s="248"/>
      <c r="CO43" s="248"/>
      <c r="CP43" s="248"/>
      <c r="CQ43" s="248">
        <v>3363</v>
      </c>
      <c r="CR43" s="248"/>
      <c r="CS43" s="248"/>
      <c r="CT43" s="248"/>
      <c r="CU43" s="248"/>
      <c r="CV43" s="248"/>
      <c r="CW43" s="248"/>
      <c r="CX43" s="248"/>
      <c r="CY43" s="248"/>
      <c r="CZ43" s="248"/>
      <c r="DA43" s="248"/>
      <c r="DB43" s="248"/>
      <c r="DC43" s="248"/>
      <c r="DD43" s="248"/>
      <c r="DE43" s="248"/>
      <c r="DF43" s="248"/>
      <c r="DG43" s="248"/>
      <c r="DH43" s="248"/>
      <c r="DI43" s="248" t="s">
        <v>355</v>
      </c>
      <c r="DJ43" s="248"/>
      <c r="DK43" s="248"/>
      <c r="DL43" s="248"/>
      <c r="DM43" s="248"/>
      <c r="DN43" s="248"/>
      <c r="DO43" s="248"/>
      <c r="DP43" s="248"/>
      <c r="DQ43" s="248"/>
      <c r="DR43" s="248"/>
      <c r="DS43" s="248"/>
      <c r="DT43" s="248"/>
      <c r="DU43" s="248"/>
      <c r="DV43" s="248"/>
      <c r="DW43" s="248"/>
      <c r="DX43" s="248"/>
      <c r="DY43" s="248">
        <v>0.4</v>
      </c>
      <c r="DZ43" s="248"/>
      <c r="EA43" s="248"/>
      <c r="EB43" s="248"/>
      <c r="EC43" s="248"/>
      <c r="ED43" s="248"/>
      <c r="EE43" s="248"/>
      <c r="EF43" s="248"/>
      <c r="EG43" s="248"/>
      <c r="EH43" s="248"/>
      <c r="EI43" s="248"/>
      <c r="EJ43" s="248"/>
      <c r="EK43" s="248"/>
      <c r="EL43" s="248"/>
      <c r="EM43" s="248"/>
      <c r="EN43" s="248"/>
      <c r="EO43" s="262">
        <v>0.8</v>
      </c>
      <c r="EP43" s="260"/>
      <c r="EQ43" s="260"/>
      <c r="ER43" s="260"/>
      <c r="ES43" s="260"/>
      <c r="ET43" s="260"/>
      <c r="EU43" s="260"/>
      <c r="EV43" s="260"/>
      <c r="EW43" s="260"/>
      <c r="EX43" s="260"/>
      <c r="EY43" s="260"/>
      <c r="EZ43" s="260"/>
      <c r="FA43" s="260"/>
      <c r="FB43" s="260"/>
      <c r="FC43" s="260"/>
      <c r="FD43" s="260"/>
      <c r="FE43" s="261"/>
      <c r="FF43" s="263">
        <f t="shared" si="0"/>
        <v>147351.6</v>
      </c>
      <c r="FG43" s="263"/>
      <c r="FH43" s="263"/>
      <c r="FI43" s="263"/>
      <c r="FJ43" s="263"/>
      <c r="FK43" s="263"/>
      <c r="FL43" s="263"/>
      <c r="FM43" s="263"/>
      <c r="FN43" s="263"/>
      <c r="FO43" s="263"/>
      <c r="FP43" s="263"/>
      <c r="FQ43" s="263"/>
      <c r="FR43" s="263"/>
      <c r="FS43" s="263"/>
      <c r="FT43" s="263"/>
      <c r="FU43" s="263"/>
      <c r="FV43" s="263"/>
    </row>
    <row r="44" spans="1:178" s="120" customFormat="1" ht="15" customHeight="1">
      <c r="A44" s="253" t="s">
        <v>438</v>
      </c>
      <c r="B44" s="253"/>
      <c r="C44" s="253"/>
      <c r="D44" s="253"/>
      <c r="E44" s="253"/>
      <c r="F44" s="253"/>
      <c r="G44" s="258" t="s">
        <v>449</v>
      </c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48">
        <v>1</v>
      </c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>
        <f t="shared" si="1"/>
        <v>11163</v>
      </c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>
        <v>5755</v>
      </c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8"/>
      <c r="BR44" s="248"/>
      <c r="BS44" s="248"/>
      <c r="BT44" s="248"/>
      <c r="BU44" s="248"/>
      <c r="BV44" s="248"/>
      <c r="BW44" s="248"/>
      <c r="BX44" s="248">
        <f>184.4+461.1</f>
        <v>645.5</v>
      </c>
      <c r="BY44" s="248"/>
      <c r="BZ44" s="248"/>
      <c r="CA44" s="248"/>
      <c r="CB44" s="248"/>
      <c r="CC44" s="248"/>
      <c r="CD44" s="248"/>
      <c r="CE44" s="248"/>
      <c r="CF44" s="248"/>
      <c r="CG44" s="248"/>
      <c r="CH44" s="248"/>
      <c r="CI44" s="248"/>
      <c r="CJ44" s="248"/>
      <c r="CK44" s="248"/>
      <c r="CL44" s="248"/>
      <c r="CM44" s="248"/>
      <c r="CN44" s="248"/>
      <c r="CO44" s="248"/>
      <c r="CP44" s="248"/>
      <c r="CQ44" s="248">
        <v>4762.5</v>
      </c>
      <c r="CR44" s="248"/>
      <c r="CS44" s="248"/>
      <c r="CT44" s="248"/>
      <c r="CU44" s="248"/>
      <c r="CV44" s="248"/>
      <c r="CW44" s="248"/>
      <c r="CX44" s="248"/>
      <c r="CY44" s="248"/>
      <c r="CZ44" s="248"/>
      <c r="DA44" s="248"/>
      <c r="DB44" s="248"/>
      <c r="DC44" s="248"/>
      <c r="DD44" s="248"/>
      <c r="DE44" s="248"/>
      <c r="DF44" s="248"/>
      <c r="DG44" s="248"/>
      <c r="DH44" s="248"/>
      <c r="DI44" s="248" t="s">
        <v>355</v>
      </c>
      <c r="DJ44" s="248"/>
      <c r="DK44" s="248"/>
      <c r="DL44" s="248"/>
      <c r="DM44" s="248"/>
      <c r="DN44" s="248"/>
      <c r="DO44" s="248"/>
      <c r="DP44" s="248"/>
      <c r="DQ44" s="248"/>
      <c r="DR44" s="248"/>
      <c r="DS44" s="248"/>
      <c r="DT44" s="248"/>
      <c r="DU44" s="248"/>
      <c r="DV44" s="248"/>
      <c r="DW44" s="248"/>
      <c r="DX44" s="248"/>
      <c r="DY44" s="248">
        <v>0.4</v>
      </c>
      <c r="DZ44" s="248"/>
      <c r="EA44" s="248"/>
      <c r="EB44" s="248"/>
      <c r="EC44" s="248"/>
      <c r="ED44" s="248"/>
      <c r="EE44" s="248"/>
      <c r="EF44" s="248"/>
      <c r="EG44" s="248"/>
      <c r="EH44" s="248"/>
      <c r="EI44" s="248"/>
      <c r="EJ44" s="248"/>
      <c r="EK44" s="248"/>
      <c r="EL44" s="248"/>
      <c r="EM44" s="248"/>
      <c r="EN44" s="248"/>
      <c r="EO44" s="262">
        <v>0.8</v>
      </c>
      <c r="EP44" s="260"/>
      <c r="EQ44" s="260"/>
      <c r="ER44" s="260"/>
      <c r="ES44" s="260"/>
      <c r="ET44" s="260"/>
      <c r="EU44" s="260"/>
      <c r="EV44" s="260"/>
      <c r="EW44" s="260"/>
      <c r="EX44" s="260"/>
      <c r="EY44" s="260"/>
      <c r="EZ44" s="260"/>
      <c r="FA44" s="260"/>
      <c r="FB44" s="260"/>
      <c r="FC44" s="260"/>
      <c r="FD44" s="260"/>
      <c r="FE44" s="261"/>
      <c r="FF44" s="263">
        <f t="shared" si="0"/>
        <v>294703.2</v>
      </c>
      <c r="FG44" s="263"/>
      <c r="FH44" s="263"/>
      <c r="FI44" s="263"/>
      <c r="FJ44" s="263"/>
      <c r="FK44" s="263"/>
      <c r="FL44" s="263"/>
      <c r="FM44" s="263"/>
      <c r="FN44" s="263"/>
      <c r="FO44" s="263"/>
      <c r="FP44" s="263"/>
      <c r="FQ44" s="263"/>
      <c r="FR44" s="263"/>
      <c r="FS44" s="263"/>
      <c r="FT44" s="263"/>
      <c r="FU44" s="263"/>
      <c r="FV44" s="263"/>
    </row>
    <row r="45" spans="1:178" s="120" customFormat="1" ht="15" customHeight="1">
      <c r="A45" s="253" t="s">
        <v>439</v>
      </c>
      <c r="B45" s="253"/>
      <c r="C45" s="253"/>
      <c r="D45" s="253"/>
      <c r="E45" s="253"/>
      <c r="F45" s="253"/>
      <c r="G45" s="258" t="s">
        <v>450</v>
      </c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48">
        <v>1</v>
      </c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>
        <f t="shared" si="1"/>
        <v>11163</v>
      </c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>
        <v>4796</v>
      </c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8"/>
      <c r="BR45" s="248"/>
      <c r="BS45" s="248"/>
      <c r="BT45" s="248"/>
      <c r="BU45" s="248"/>
      <c r="BV45" s="248"/>
      <c r="BW45" s="248"/>
      <c r="BX45" s="248">
        <v>645.5</v>
      </c>
      <c r="BY45" s="248"/>
      <c r="BZ45" s="248"/>
      <c r="CA45" s="248"/>
      <c r="CB45" s="248"/>
      <c r="CC45" s="248"/>
      <c r="CD45" s="248"/>
      <c r="CE45" s="248"/>
      <c r="CF45" s="248"/>
      <c r="CG45" s="248"/>
      <c r="CH45" s="248"/>
      <c r="CI45" s="248"/>
      <c r="CJ45" s="248"/>
      <c r="CK45" s="248"/>
      <c r="CL45" s="248"/>
      <c r="CM45" s="248"/>
      <c r="CN45" s="248"/>
      <c r="CO45" s="248"/>
      <c r="CP45" s="248"/>
      <c r="CQ45" s="248">
        <v>5721.5</v>
      </c>
      <c r="CR45" s="248"/>
      <c r="CS45" s="248"/>
      <c r="CT45" s="248"/>
      <c r="CU45" s="248"/>
      <c r="CV45" s="248"/>
      <c r="CW45" s="248"/>
      <c r="CX45" s="248"/>
      <c r="CY45" s="248"/>
      <c r="CZ45" s="248"/>
      <c r="DA45" s="248"/>
      <c r="DB45" s="248"/>
      <c r="DC45" s="248"/>
      <c r="DD45" s="248"/>
      <c r="DE45" s="248"/>
      <c r="DF45" s="248"/>
      <c r="DG45" s="248"/>
      <c r="DH45" s="248"/>
      <c r="DI45" s="248" t="s">
        <v>355</v>
      </c>
      <c r="DJ45" s="248"/>
      <c r="DK45" s="248"/>
      <c r="DL45" s="248"/>
      <c r="DM45" s="248"/>
      <c r="DN45" s="248"/>
      <c r="DO45" s="248"/>
      <c r="DP45" s="248"/>
      <c r="DQ45" s="248"/>
      <c r="DR45" s="248"/>
      <c r="DS45" s="248"/>
      <c r="DT45" s="248"/>
      <c r="DU45" s="248"/>
      <c r="DV45" s="248"/>
      <c r="DW45" s="248"/>
      <c r="DX45" s="248"/>
      <c r="DY45" s="248">
        <v>0.4</v>
      </c>
      <c r="DZ45" s="248"/>
      <c r="EA45" s="248"/>
      <c r="EB45" s="248"/>
      <c r="EC45" s="248"/>
      <c r="ED45" s="248"/>
      <c r="EE45" s="248"/>
      <c r="EF45" s="248"/>
      <c r="EG45" s="248"/>
      <c r="EH45" s="248"/>
      <c r="EI45" s="248"/>
      <c r="EJ45" s="248"/>
      <c r="EK45" s="248"/>
      <c r="EL45" s="248"/>
      <c r="EM45" s="248"/>
      <c r="EN45" s="248"/>
      <c r="EO45" s="262">
        <v>0.8</v>
      </c>
      <c r="EP45" s="260"/>
      <c r="EQ45" s="260"/>
      <c r="ER45" s="260"/>
      <c r="ES45" s="260"/>
      <c r="ET45" s="260"/>
      <c r="EU45" s="260"/>
      <c r="EV45" s="260"/>
      <c r="EW45" s="260"/>
      <c r="EX45" s="260"/>
      <c r="EY45" s="260"/>
      <c r="EZ45" s="260"/>
      <c r="FA45" s="260"/>
      <c r="FB45" s="260"/>
      <c r="FC45" s="260"/>
      <c r="FD45" s="260"/>
      <c r="FE45" s="261"/>
      <c r="FF45" s="263">
        <f t="shared" si="0"/>
        <v>294703.2</v>
      </c>
      <c r="FG45" s="263"/>
      <c r="FH45" s="263"/>
      <c r="FI45" s="263"/>
      <c r="FJ45" s="263"/>
      <c r="FK45" s="263"/>
      <c r="FL45" s="263"/>
      <c r="FM45" s="263"/>
      <c r="FN45" s="263"/>
      <c r="FO45" s="263"/>
      <c r="FP45" s="263"/>
      <c r="FQ45" s="263"/>
      <c r="FR45" s="263"/>
      <c r="FS45" s="263"/>
      <c r="FT45" s="263"/>
      <c r="FU45" s="263"/>
      <c r="FV45" s="263"/>
    </row>
    <row r="46" spans="1:178" s="120" customFormat="1" ht="19.5" customHeight="1">
      <c r="A46" s="253" t="s">
        <v>440</v>
      </c>
      <c r="B46" s="253"/>
      <c r="C46" s="253"/>
      <c r="D46" s="253"/>
      <c r="E46" s="253"/>
      <c r="F46" s="253"/>
      <c r="G46" s="258" t="s">
        <v>451</v>
      </c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48">
        <v>5</v>
      </c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>
        <f t="shared" si="1"/>
        <v>15732.6</v>
      </c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>
        <v>10570</v>
      </c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8"/>
      <c r="BR46" s="248"/>
      <c r="BS46" s="248"/>
      <c r="BT46" s="248"/>
      <c r="BU46" s="248"/>
      <c r="BV46" s="248"/>
      <c r="BW46" s="248"/>
      <c r="BX46" s="248">
        <v>360</v>
      </c>
      <c r="BY46" s="248"/>
      <c r="BZ46" s="248"/>
      <c r="CA46" s="248"/>
      <c r="CB46" s="248"/>
      <c r="CC46" s="248"/>
      <c r="CD46" s="248"/>
      <c r="CE46" s="248"/>
      <c r="CF46" s="248"/>
      <c r="CG46" s="248"/>
      <c r="CH46" s="248"/>
      <c r="CI46" s="248"/>
      <c r="CJ46" s="248"/>
      <c r="CK46" s="248"/>
      <c r="CL46" s="248"/>
      <c r="CM46" s="248"/>
      <c r="CN46" s="248"/>
      <c r="CO46" s="248"/>
      <c r="CP46" s="248"/>
      <c r="CQ46" s="248">
        <f>3105.6+647+1000+50</f>
        <v>4802.6</v>
      </c>
      <c r="CR46" s="248"/>
      <c r="CS46" s="248"/>
      <c r="CT46" s="248"/>
      <c r="CU46" s="248"/>
      <c r="CV46" s="248"/>
      <c r="CW46" s="248"/>
      <c r="CX46" s="248"/>
      <c r="CY46" s="248"/>
      <c r="CZ46" s="248"/>
      <c r="DA46" s="248"/>
      <c r="DB46" s="248"/>
      <c r="DC46" s="248"/>
      <c r="DD46" s="248"/>
      <c r="DE46" s="248"/>
      <c r="DF46" s="248"/>
      <c r="DG46" s="248"/>
      <c r="DH46" s="248"/>
      <c r="DI46" s="248" t="s">
        <v>355</v>
      </c>
      <c r="DJ46" s="248"/>
      <c r="DK46" s="248"/>
      <c r="DL46" s="248"/>
      <c r="DM46" s="248"/>
      <c r="DN46" s="248"/>
      <c r="DO46" s="248"/>
      <c r="DP46" s="248"/>
      <c r="DQ46" s="248"/>
      <c r="DR46" s="248"/>
      <c r="DS46" s="248"/>
      <c r="DT46" s="248"/>
      <c r="DU46" s="248"/>
      <c r="DV46" s="248"/>
      <c r="DW46" s="248"/>
      <c r="DX46" s="248"/>
      <c r="DY46" s="248">
        <v>0.4</v>
      </c>
      <c r="DZ46" s="248"/>
      <c r="EA46" s="248"/>
      <c r="EB46" s="248"/>
      <c r="EC46" s="248"/>
      <c r="ED46" s="248"/>
      <c r="EE46" s="248"/>
      <c r="EF46" s="248"/>
      <c r="EG46" s="248"/>
      <c r="EH46" s="248"/>
      <c r="EI46" s="248"/>
      <c r="EJ46" s="248"/>
      <c r="EK46" s="248"/>
      <c r="EL46" s="248"/>
      <c r="EM46" s="248"/>
      <c r="EN46" s="248"/>
      <c r="EO46" s="262">
        <v>0.8</v>
      </c>
      <c r="EP46" s="260"/>
      <c r="EQ46" s="260"/>
      <c r="ER46" s="260"/>
      <c r="ES46" s="260"/>
      <c r="ET46" s="260"/>
      <c r="EU46" s="260"/>
      <c r="EV46" s="260"/>
      <c r="EW46" s="260"/>
      <c r="EX46" s="260"/>
      <c r="EY46" s="260"/>
      <c r="EZ46" s="260"/>
      <c r="FA46" s="260"/>
      <c r="FB46" s="260"/>
      <c r="FC46" s="260"/>
      <c r="FD46" s="260"/>
      <c r="FE46" s="261"/>
      <c r="FF46" s="263">
        <f t="shared" si="0"/>
        <v>2076703.2000000002</v>
      </c>
      <c r="FG46" s="263"/>
      <c r="FH46" s="263"/>
      <c r="FI46" s="263"/>
      <c r="FJ46" s="263"/>
      <c r="FK46" s="263"/>
      <c r="FL46" s="263"/>
      <c r="FM46" s="263"/>
      <c r="FN46" s="263"/>
      <c r="FO46" s="263"/>
      <c r="FP46" s="263"/>
      <c r="FQ46" s="263"/>
      <c r="FR46" s="263"/>
      <c r="FS46" s="263"/>
      <c r="FT46" s="263"/>
      <c r="FU46" s="263"/>
      <c r="FV46" s="263"/>
    </row>
    <row r="47" spans="1:178" s="120" customFormat="1" ht="15" customHeight="1">
      <c r="A47" s="253" t="s">
        <v>441</v>
      </c>
      <c r="B47" s="253"/>
      <c r="C47" s="253"/>
      <c r="D47" s="253"/>
      <c r="E47" s="253"/>
      <c r="F47" s="253"/>
      <c r="G47" s="258" t="s">
        <v>452</v>
      </c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48">
        <v>8</v>
      </c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>
        <f t="shared" si="1"/>
        <v>16840.32</v>
      </c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>
        <v>12079</v>
      </c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  <c r="BW47" s="248"/>
      <c r="BX47" s="248">
        <v>880.4</v>
      </c>
      <c r="BY47" s="248"/>
      <c r="BZ47" s="248"/>
      <c r="CA47" s="248"/>
      <c r="CB47" s="248"/>
      <c r="CC47" s="248"/>
      <c r="CD47" s="248"/>
      <c r="CE47" s="248"/>
      <c r="CF47" s="248"/>
      <c r="CG47" s="248"/>
      <c r="CH47" s="248"/>
      <c r="CI47" s="248"/>
      <c r="CJ47" s="248"/>
      <c r="CK47" s="248"/>
      <c r="CL47" s="248"/>
      <c r="CM47" s="248"/>
      <c r="CN47" s="248"/>
      <c r="CO47" s="248"/>
      <c r="CP47" s="248"/>
      <c r="CQ47" s="248">
        <f>31.93+2236.75+748.24+1000-96-40</f>
        <v>3880.92</v>
      </c>
      <c r="CR47" s="248"/>
      <c r="CS47" s="248"/>
      <c r="CT47" s="248"/>
      <c r="CU47" s="248"/>
      <c r="CV47" s="248"/>
      <c r="CW47" s="248"/>
      <c r="CX47" s="248"/>
      <c r="CY47" s="248"/>
      <c r="CZ47" s="248"/>
      <c r="DA47" s="248"/>
      <c r="DB47" s="248"/>
      <c r="DC47" s="248"/>
      <c r="DD47" s="248"/>
      <c r="DE47" s="248"/>
      <c r="DF47" s="248"/>
      <c r="DG47" s="248"/>
      <c r="DH47" s="248"/>
      <c r="DI47" s="248" t="s">
        <v>355</v>
      </c>
      <c r="DJ47" s="248"/>
      <c r="DK47" s="248"/>
      <c r="DL47" s="248"/>
      <c r="DM47" s="248"/>
      <c r="DN47" s="248"/>
      <c r="DO47" s="248"/>
      <c r="DP47" s="248"/>
      <c r="DQ47" s="248"/>
      <c r="DR47" s="248"/>
      <c r="DS47" s="248"/>
      <c r="DT47" s="248"/>
      <c r="DU47" s="248"/>
      <c r="DV47" s="248"/>
      <c r="DW47" s="248"/>
      <c r="DX47" s="248"/>
      <c r="DY47" s="248">
        <v>0.4</v>
      </c>
      <c r="DZ47" s="248"/>
      <c r="EA47" s="248"/>
      <c r="EB47" s="248"/>
      <c r="EC47" s="248"/>
      <c r="ED47" s="248"/>
      <c r="EE47" s="248"/>
      <c r="EF47" s="248"/>
      <c r="EG47" s="248"/>
      <c r="EH47" s="248"/>
      <c r="EI47" s="248"/>
      <c r="EJ47" s="248"/>
      <c r="EK47" s="248"/>
      <c r="EL47" s="248"/>
      <c r="EM47" s="248"/>
      <c r="EN47" s="248"/>
      <c r="EO47" s="262">
        <v>0.8</v>
      </c>
      <c r="EP47" s="260"/>
      <c r="EQ47" s="260"/>
      <c r="ER47" s="260"/>
      <c r="ES47" s="260"/>
      <c r="ET47" s="260"/>
      <c r="EU47" s="260"/>
      <c r="EV47" s="260"/>
      <c r="EW47" s="260"/>
      <c r="EX47" s="260"/>
      <c r="EY47" s="260"/>
      <c r="EZ47" s="260"/>
      <c r="FA47" s="260"/>
      <c r="FB47" s="260"/>
      <c r="FC47" s="260"/>
      <c r="FD47" s="260"/>
      <c r="FE47" s="261"/>
      <c r="FF47" s="263">
        <f>Y47*AO47*2.2*12+86</f>
        <v>3556761.5840000007</v>
      </c>
      <c r="FG47" s="263"/>
      <c r="FH47" s="263"/>
      <c r="FI47" s="263"/>
      <c r="FJ47" s="263"/>
      <c r="FK47" s="263"/>
      <c r="FL47" s="263"/>
      <c r="FM47" s="263"/>
      <c r="FN47" s="263"/>
      <c r="FO47" s="263"/>
      <c r="FP47" s="263"/>
      <c r="FQ47" s="263"/>
      <c r="FR47" s="263"/>
      <c r="FS47" s="263"/>
      <c r="FT47" s="263"/>
      <c r="FU47" s="263"/>
      <c r="FV47" s="263"/>
    </row>
    <row r="48" spans="1:178" s="120" customFormat="1" ht="15" customHeight="1">
      <c r="A48" s="253" t="s">
        <v>442</v>
      </c>
      <c r="B48" s="253"/>
      <c r="C48" s="253"/>
      <c r="D48" s="253"/>
      <c r="E48" s="253"/>
      <c r="F48" s="253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>
        <f t="shared" si="1"/>
        <v>0</v>
      </c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8"/>
      <c r="BQ48" s="248"/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8"/>
      <c r="CC48" s="248"/>
      <c r="CD48" s="248"/>
      <c r="CE48" s="248"/>
      <c r="CF48" s="248"/>
      <c r="CG48" s="248"/>
      <c r="CH48" s="248"/>
      <c r="CI48" s="248"/>
      <c r="CJ48" s="248"/>
      <c r="CK48" s="248"/>
      <c r="CL48" s="248"/>
      <c r="CM48" s="248"/>
      <c r="CN48" s="248"/>
      <c r="CO48" s="248"/>
      <c r="CP48" s="248"/>
      <c r="CQ48" s="248"/>
      <c r="CR48" s="248"/>
      <c r="CS48" s="248"/>
      <c r="CT48" s="248"/>
      <c r="CU48" s="248"/>
      <c r="CV48" s="248"/>
      <c r="CW48" s="248"/>
      <c r="CX48" s="248"/>
      <c r="CY48" s="248"/>
      <c r="CZ48" s="248"/>
      <c r="DA48" s="248"/>
      <c r="DB48" s="248"/>
      <c r="DC48" s="248"/>
      <c r="DD48" s="248"/>
      <c r="DE48" s="248"/>
      <c r="DF48" s="248"/>
      <c r="DG48" s="248"/>
      <c r="DH48" s="248"/>
      <c r="DI48" s="248" t="s">
        <v>355</v>
      </c>
      <c r="DJ48" s="248"/>
      <c r="DK48" s="248"/>
      <c r="DL48" s="248"/>
      <c r="DM48" s="248"/>
      <c r="DN48" s="248"/>
      <c r="DO48" s="248"/>
      <c r="DP48" s="248"/>
      <c r="DQ48" s="248"/>
      <c r="DR48" s="248"/>
      <c r="DS48" s="248"/>
      <c r="DT48" s="248"/>
      <c r="DU48" s="248"/>
      <c r="DV48" s="248"/>
      <c r="DW48" s="248"/>
      <c r="DX48" s="248"/>
      <c r="DY48" s="248">
        <v>0.4</v>
      </c>
      <c r="DZ48" s="248"/>
      <c r="EA48" s="248"/>
      <c r="EB48" s="248"/>
      <c r="EC48" s="248"/>
      <c r="ED48" s="248"/>
      <c r="EE48" s="248"/>
      <c r="EF48" s="248"/>
      <c r="EG48" s="248"/>
      <c r="EH48" s="248"/>
      <c r="EI48" s="248"/>
      <c r="EJ48" s="248"/>
      <c r="EK48" s="248"/>
      <c r="EL48" s="248"/>
      <c r="EM48" s="248"/>
      <c r="EN48" s="248"/>
      <c r="EO48" s="262">
        <v>0.8</v>
      </c>
      <c r="EP48" s="260"/>
      <c r="EQ48" s="260"/>
      <c r="ER48" s="260"/>
      <c r="ES48" s="260"/>
      <c r="ET48" s="260"/>
      <c r="EU48" s="260"/>
      <c r="EV48" s="260"/>
      <c r="EW48" s="260"/>
      <c r="EX48" s="260"/>
      <c r="EY48" s="260"/>
      <c r="EZ48" s="260"/>
      <c r="FA48" s="260"/>
      <c r="FB48" s="260"/>
      <c r="FC48" s="260"/>
      <c r="FD48" s="260"/>
      <c r="FE48" s="261"/>
      <c r="FF48" s="263">
        <f t="shared" si="0"/>
        <v>0</v>
      </c>
      <c r="FG48" s="263"/>
      <c r="FH48" s="263"/>
      <c r="FI48" s="263"/>
      <c r="FJ48" s="263"/>
      <c r="FK48" s="263"/>
      <c r="FL48" s="263"/>
      <c r="FM48" s="263"/>
      <c r="FN48" s="263"/>
      <c r="FO48" s="263"/>
      <c r="FP48" s="263"/>
      <c r="FQ48" s="263"/>
      <c r="FR48" s="263"/>
      <c r="FS48" s="263"/>
      <c r="FT48" s="263"/>
      <c r="FU48" s="263"/>
      <c r="FV48" s="263"/>
    </row>
    <row r="49" spans="1:178" s="120" customFormat="1" ht="15" customHeight="1">
      <c r="A49" s="253" t="s">
        <v>443</v>
      </c>
      <c r="B49" s="253"/>
      <c r="C49" s="253"/>
      <c r="D49" s="253"/>
      <c r="E49" s="253"/>
      <c r="F49" s="253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>
        <f t="shared" si="1"/>
        <v>0</v>
      </c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248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  <c r="CB49" s="248"/>
      <c r="CC49" s="248"/>
      <c r="CD49" s="248"/>
      <c r="CE49" s="248"/>
      <c r="CF49" s="248"/>
      <c r="CG49" s="248"/>
      <c r="CH49" s="248"/>
      <c r="CI49" s="248"/>
      <c r="CJ49" s="248"/>
      <c r="CK49" s="248"/>
      <c r="CL49" s="248"/>
      <c r="CM49" s="248"/>
      <c r="CN49" s="248"/>
      <c r="CO49" s="248"/>
      <c r="CP49" s="248"/>
      <c r="CQ49" s="248"/>
      <c r="CR49" s="248"/>
      <c r="CS49" s="248"/>
      <c r="CT49" s="248"/>
      <c r="CU49" s="248"/>
      <c r="CV49" s="248"/>
      <c r="CW49" s="248"/>
      <c r="CX49" s="248"/>
      <c r="CY49" s="248"/>
      <c r="CZ49" s="248"/>
      <c r="DA49" s="248"/>
      <c r="DB49" s="248"/>
      <c r="DC49" s="248"/>
      <c r="DD49" s="248"/>
      <c r="DE49" s="248"/>
      <c r="DF49" s="248"/>
      <c r="DG49" s="248"/>
      <c r="DH49" s="248"/>
      <c r="DI49" s="248" t="s">
        <v>355</v>
      </c>
      <c r="DJ49" s="248"/>
      <c r="DK49" s="248"/>
      <c r="DL49" s="248"/>
      <c r="DM49" s="248"/>
      <c r="DN49" s="248"/>
      <c r="DO49" s="248"/>
      <c r="DP49" s="248"/>
      <c r="DQ49" s="248"/>
      <c r="DR49" s="248"/>
      <c r="DS49" s="248"/>
      <c r="DT49" s="248"/>
      <c r="DU49" s="248"/>
      <c r="DV49" s="248"/>
      <c r="DW49" s="248"/>
      <c r="DX49" s="248"/>
      <c r="DY49" s="248">
        <v>0.4</v>
      </c>
      <c r="DZ49" s="248"/>
      <c r="EA49" s="248"/>
      <c r="EB49" s="248"/>
      <c r="EC49" s="248"/>
      <c r="ED49" s="248"/>
      <c r="EE49" s="248"/>
      <c r="EF49" s="248"/>
      <c r="EG49" s="248"/>
      <c r="EH49" s="248"/>
      <c r="EI49" s="248"/>
      <c r="EJ49" s="248"/>
      <c r="EK49" s="248"/>
      <c r="EL49" s="248"/>
      <c r="EM49" s="248"/>
      <c r="EN49" s="248"/>
      <c r="EO49" s="262">
        <v>0.8</v>
      </c>
      <c r="EP49" s="260"/>
      <c r="EQ49" s="260"/>
      <c r="ER49" s="260"/>
      <c r="ES49" s="260"/>
      <c r="ET49" s="260"/>
      <c r="EU49" s="260"/>
      <c r="EV49" s="260"/>
      <c r="EW49" s="260"/>
      <c r="EX49" s="260"/>
      <c r="EY49" s="260"/>
      <c r="EZ49" s="260"/>
      <c r="FA49" s="260"/>
      <c r="FB49" s="260"/>
      <c r="FC49" s="260"/>
      <c r="FD49" s="260"/>
      <c r="FE49" s="261"/>
      <c r="FF49" s="263">
        <f t="shared" si="0"/>
        <v>0</v>
      </c>
      <c r="FG49" s="263"/>
      <c r="FH49" s="263"/>
      <c r="FI49" s="263"/>
      <c r="FJ49" s="263"/>
      <c r="FK49" s="263"/>
      <c r="FL49" s="263"/>
      <c r="FM49" s="263"/>
      <c r="FN49" s="263"/>
      <c r="FO49" s="263"/>
      <c r="FP49" s="263"/>
      <c r="FQ49" s="263"/>
      <c r="FR49" s="263"/>
      <c r="FS49" s="263"/>
      <c r="FT49" s="263"/>
      <c r="FU49" s="263"/>
      <c r="FV49" s="263"/>
    </row>
    <row r="50" spans="1:178" s="120" customFormat="1" ht="15" customHeight="1">
      <c r="A50" s="264" t="s">
        <v>254</v>
      </c>
      <c r="B50" s="265"/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6"/>
      <c r="Y50" s="262">
        <f>SUM(Y22:Y49)</f>
        <v>42.5</v>
      </c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1"/>
      <c r="AO50" s="259">
        <f>AO22+AO23+AO24+AO25+AO26+AO27+AO28+AO29+AO30+AO31+AO32+AO33+AO34+AO35+AO36+AO37+AO38+AO39+AO40+AO41+AO42+AO43+AO44+AO45+AO46+AO47+AO48+AO49</f>
        <v>375421.13</v>
      </c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1"/>
      <c r="BF50" s="262">
        <f>SUM(BF22:BF49)</f>
        <v>221171.5</v>
      </c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60"/>
      <c r="BU50" s="260"/>
      <c r="BV50" s="260"/>
      <c r="BW50" s="261"/>
      <c r="BX50" s="262">
        <f>SUM(BX22:BX49)</f>
        <v>16549.69</v>
      </c>
      <c r="BY50" s="260"/>
      <c r="BZ50" s="260"/>
      <c r="CA50" s="260"/>
      <c r="CB50" s="260"/>
      <c r="CC50" s="260"/>
      <c r="CD50" s="260"/>
      <c r="CE50" s="260"/>
      <c r="CF50" s="260"/>
      <c r="CG50" s="260"/>
      <c r="CH50" s="260"/>
      <c r="CI50" s="260"/>
      <c r="CJ50" s="260"/>
      <c r="CK50" s="260"/>
      <c r="CL50" s="260"/>
      <c r="CM50" s="260"/>
      <c r="CN50" s="260"/>
      <c r="CO50" s="260"/>
      <c r="CP50" s="261"/>
      <c r="CQ50" s="262">
        <f>SUM(CQ22:CQ49)</f>
        <v>137699.94000000003</v>
      </c>
      <c r="CR50" s="260"/>
      <c r="CS50" s="260"/>
      <c r="CT50" s="260"/>
      <c r="CU50" s="260"/>
      <c r="CV50" s="260"/>
      <c r="CW50" s="260"/>
      <c r="CX50" s="260"/>
      <c r="CY50" s="260"/>
      <c r="CZ50" s="260"/>
      <c r="DA50" s="260"/>
      <c r="DB50" s="260"/>
      <c r="DC50" s="260"/>
      <c r="DD50" s="260"/>
      <c r="DE50" s="260"/>
      <c r="DF50" s="260"/>
      <c r="DG50" s="260"/>
      <c r="DH50" s="261"/>
      <c r="DI50" s="262" t="s">
        <v>355</v>
      </c>
      <c r="DJ50" s="260"/>
      <c r="DK50" s="260"/>
      <c r="DL50" s="260"/>
      <c r="DM50" s="260"/>
      <c r="DN50" s="260"/>
      <c r="DO50" s="260"/>
      <c r="DP50" s="260"/>
      <c r="DQ50" s="260"/>
      <c r="DR50" s="260"/>
      <c r="DS50" s="260"/>
      <c r="DT50" s="260"/>
      <c r="DU50" s="260"/>
      <c r="DV50" s="260"/>
      <c r="DW50" s="260"/>
      <c r="DX50" s="261"/>
      <c r="DY50" s="262"/>
      <c r="DZ50" s="260"/>
      <c r="EA50" s="260"/>
      <c r="EB50" s="260"/>
      <c r="EC50" s="260"/>
      <c r="ED50" s="260"/>
      <c r="EE50" s="260"/>
      <c r="EF50" s="260"/>
      <c r="EG50" s="260"/>
      <c r="EH50" s="260"/>
      <c r="EI50" s="260"/>
      <c r="EJ50" s="260"/>
      <c r="EK50" s="260"/>
      <c r="EL50" s="260"/>
      <c r="EM50" s="260"/>
      <c r="EN50" s="261"/>
      <c r="EO50" s="259"/>
      <c r="EP50" s="260"/>
      <c r="EQ50" s="260"/>
      <c r="ER50" s="260"/>
      <c r="ES50" s="260"/>
      <c r="ET50" s="260"/>
      <c r="EU50" s="260"/>
      <c r="EV50" s="260"/>
      <c r="EW50" s="260"/>
      <c r="EX50" s="260"/>
      <c r="EY50" s="260"/>
      <c r="EZ50" s="260"/>
      <c r="FA50" s="260"/>
      <c r="FB50" s="260"/>
      <c r="FC50" s="260"/>
      <c r="FD50" s="260"/>
      <c r="FE50" s="261"/>
      <c r="FF50" s="259">
        <f>SUM(FF22:FF49)</f>
        <v>16095039.676</v>
      </c>
      <c r="FG50" s="260"/>
      <c r="FH50" s="260"/>
      <c r="FI50" s="260"/>
      <c r="FJ50" s="260"/>
      <c r="FK50" s="260"/>
      <c r="FL50" s="260"/>
      <c r="FM50" s="260"/>
      <c r="FN50" s="260"/>
      <c r="FO50" s="260"/>
      <c r="FP50" s="260"/>
      <c r="FQ50" s="260"/>
      <c r="FR50" s="260"/>
      <c r="FS50" s="260"/>
      <c r="FT50" s="260"/>
      <c r="FU50" s="260"/>
      <c r="FV50" s="261"/>
    </row>
    <row r="51" spans="163:178" ht="12.75">
      <c r="FG51" s="267"/>
      <c r="FH51" s="267"/>
      <c r="FI51" s="267"/>
      <c r="FJ51" s="267"/>
      <c r="FK51" s="267"/>
      <c r="FL51" s="267"/>
      <c r="FM51" s="267"/>
      <c r="FN51" s="267"/>
      <c r="FO51" s="267"/>
      <c r="FP51" s="267"/>
      <c r="FQ51" s="267"/>
      <c r="FR51" s="267"/>
      <c r="FS51" s="267"/>
      <c r="FT51" s="267"/>
      <c r="FU51" s="267"/>
      <c r="FV51" s="267"/>
    </row>
    <row r="55" ht="12.75">
      <c r="AM55" s="38" t="s">
        <v>370</v>
      </c>
    </row>
    <row r="56" ht="12.75">
      <c r="AC56" s="38" t="s">
        <v>370</v>
      </c>
    </row>
    <row r="57" ht="12.75">
      <c r="BV57" s="38" t="s">
        <v>370</v>
      </c>
    </row>
  </sheetData>
  <sheetProtection/>
  <mergeCells count="350">
    <mergeCell ref="DI49:DX49"/>
    <mergeCell ref="BX50:CP50"/>
    <mergeCell ref="CQ50:DH50"/>
    <mergeCell ref="DI50:DX50"/>
    <mergeCell ref="DI48:DX48"/>
    <mergeCell ref="DY48:EN48"/>
    <mergeCell ref="BX48:CP48"/>
    <mergeCell ref="CQ48:DH48"/>
    <mergeCell ref="DY49:EN49"/>
    <mergeCell ref="DY50:EN50"/>
    <mergeCell ref="FG51:FV51"/>
    <mergeCell ref="EO49:FE49"/>
    <mergeCell ref="FF49:FV49"/>
    <mergeCell ref="BX49:CP49"/>
    <mergeCell ref="CQ49:DH49"/>
    <mergeCell ref="G48:X48"/>
    <mergeCell ref="Y48:AN48"/>
    <mergeCell ref="AO48:BE48"/>
    <mergeCell ref="BF48:BW48"/>
    <mergeCell ref="EO48:FE48"/>
    <mergeCell ref="A49:F49"/>
    <mergeCell ref="G49:X49"/>
    <mergeCell ref="Y49:AN49"/>
    <mergeCell ref="AO49:BE49"/>
    <mergeCell ref="BF49:BW49"/>
    <mergeCell ref="A44:F44"/>
    <mergeCell ref="G44:X44"/>
    <mergeCell ref="Y44:AN44"/>
    <mergeCell ref="AO44:BE44"/>
    <mergeCell ref="G47:X47"/>
    <mergeCell ref="FF48:FV48"/>
    <mergeCell ref="DY44:EN44"/>
    <mergeCell ref="EO44:FE44"/>
    <mergeCell ref="FF44:FV44"/>
    <mergeCell ref="A48:F48"/>
    <mergeCell ref="FF43:FV43"/>
    <mergeCell ref="CQ43:DH43"/>
    <mergeCell ref="DY43:EN43"/>
    <mergeCell ref="EO43:FE43"/>
    <mergeCell ref="A47:F47"/>
    <mergeCell ref="DY42:EN42"/>
    <mergeCell ref="EO42:FE42"/>
    <mergeCell ref="FF42:FV42"/>
    <mergeCell ref="BF44:BW44"/>
    <mergeCell ref="BX44:CP44"/>
    <mergeCell ref="CQ44:DH44"/>
    <mergeCell ref="DI44:DX44"/>
    <mergeCell ref="BF43:BW43"/>
    <mergeCell ref="BX43:CP43"/>
    <mergeCell ref="DI43:DX43"/>
    <mergeCell ref="A42:F42"/>
    <mergeCell ref="G42:X42"/>
    <mergeCell ref="Y42:AN42"/>
    <mergeCell ref="AO42:BE42"/>
    <mergeCell ref="G43:X43"/>
    <mergeCell ref="Y43:AN43"/>
    <mergeCell ref="AO43:BE43"/>
    <mergeCell ref="Y41:AN41"/>
    <mergeCell ref="AO41:BE41"/>
    <mergeCell ref="BF42:BW42"/>
    <mergeCell ref="BX42:CP42"/>
    <mergeCell ref="CQ42:DH42"/>
    <mergeCell ref="DI42:DX42"/>
    <mergeCell ref="CQ40:DH40"/>
    <mergeCell ref="DI40:DX40"/>
    <mergeCell ref="A43:F43"/>
    <mergeCell ref="DY41:EN41"/>
    <mergeCell ref="EO41:FE41"/>
    <mergeCell ref="FF41:FV41"/>
    <mergeCell ref="DY40:EN40"/>
    <mergeCell ref="EO40:FE40"/>
    <mergeCell ref="FF40:FV40"/>
    <mergeCell ref="G41:X41"/>
    <mergeCell ref="A41:F41"/>
    <mergeCell ref="DY39:EN39"/>
    <mergeCell ref="DI39:DX39"/>
    <mergeCell ref="CQ39:DH39"/>
    <mergeCell ref="A39:F39"/>
    <mergeCell ref="BF41:BW41"/>
    <mergeCell ref="BX41:CP41"/>
    <mergeCell ref="DI41:DX41"/>
    <mergeCell ref="CQ41:DH41"/>
    <mergeCell ref="BF40:BW40"/>
    <mergeCell ref="Y39:AN39"/>
    <mergeCell ref="AO39:BE39"/>
    <mergeCell ref="BF39:BW39"/>
    <mergeCell ref="BX39:CP39"/>
    <mergeCell ref="A40:F40"/>
    <mergeCell ref="G40:X40"/>
    <mergeCell ref="Y40:AN40"/>
    <mergeCell ref="AO40:BE40"/>
    <mergeCell ref="BX40:CP40"/>
    <mergeCell ref="A38:F38"/>
    <mergeCell ref="G38:X38"/>
    <mergeCell ref="Y38:AN38"/>
    <mergeCell ref="AO38:BE38"/>
    <mergeCell ref="EO39:FE39"/>
    <mergeCell ref="FF39:FV39"/>
    <mergeCell ref="DY38:EN38"/>
    <mergeCell ref="EO38:FE38"/>
    <mergeCell ref="FF38:FV38"/>
    <mergeCell ref="G39:X39"/>
    <mergeCell ref="BF38:BW38"/>
    <mergeCell ref="BX38:CP38"/>
    <mergeCell ref="CQ38:DH38"/>
    <mergeCell ref="DI38:DX38"/>
    <mergeCell ref="BF36:BW36"/>
    <mergeCell ref="BX36:CP36"/>
    <mergeCell ref="DI37:DX37"/>
    <mergeCell ref="CQ37:DH37"/>
    <mergeCell ref="DY36:EN36"/>
    <mergeCell ref="EO36:FE36"/>
    <mergeCell ref="FF36:FV36"/>
    <mergeCell ref="DI36:DX36"/>
    <mergeCell ref="A36:F36"/>
    <mergeCell ref="G36:X36"/>
    <mergeCell ref="Y36:AN36"/>
    <mergeCell ref="AO36:BE36"/>
    <mergeCell ref="Y37:AN37"/>
    <mergeCell ref="AO37:BE37"/>
    <mergeCell ref="BF37:BW37"/>
    <mergeCell ref="BX37:CP37"/>
    <mergeCell ref="A37:F37"/>
    <mergeCell ref="DI35:DX35"/>
    <mergeCell ref="CQ36:DH36"/>
    <mergeCell ref="G37:X37"/>
    <mergeCell ref="DY35:EN35"/>
    <mergeCell ref="EO35:FE35"/>
    <mergeCell ref="FF35:FV35"/>
    <mergeCell ref="DY47:EN47"/>
    <mergeCell ref="EO47:FE47"/>
    <mergeCell ref="FF47:FV47"/>
    <mergeCell ref="DY46:EN46"/>
    <mergeCell ref="EO46:FE46"/>
    <mergeCell ref="FF45:FV45"/>
    <mergeCell ref="FF37:FV37"/>
    <mergeCell ref="Y47:AN47"/>
    <mergeCell ref="AO47:BE47"/>
    <mergeCell ref="FF46:FV46"/>
    <mergeCell ref="A35:F35"/>
    <mergeCell ref="G35:X35"/>
    <mergeCell ref="Y35:AN35"/>
    <mergeCell ref="AO35:BE35"/>
    <mergeCell ref="BF35:BW35"/>
    <mergeCell ref="CQ46:DH46"/>
    <mergeCell ref="BF45:BW45"/>
    <mergeCell ref="BF47:BW47"/>
    <mergeCell ref="BX47:CP47"/>
    <mergeCell ref="CQ47:DH47"/>
    <mergeCell ref="DI47:DX47"/>
    <mergeCell ref="DI46:DX46"/>
    <mergeCell ref="A46:F46"/>
    <mergeCell ref="G46:X46"/>
    <mergeCell ref="Y46:AN46"/>
    <mergeCell ref="AO46:BE46"/>
    <mergeCell ref="BF46:BW46"/>
    <mergeCell ref="BX46:CP46"/>
    <mergeCell ref="A45:F45"/>
    <mergeCell ref="G45:X45"/>
    <mergeCell ref="Y45:AN45"/>
    <mergeCell ref="AO45:BE45"/>
    <mergeCell ref="EO45:FE45"/>
    <mergeCell ref="DY45:EN45"/>
    <mergeCell ref="DY33:EN33"/>
    <mergeCell ref="EO33:FE33"/>
    <mergeCell ref="FF33:FV33"/>
    <mergeCell ref="BX45:CP45"/>
    <mergeCell ref="CQ45:DH45"/>
    <mergeCell ref="DI45:DX45"/>
    <mergeCell ref="BX35:CP35"/>
    <mergeCell ref="CQ35:DH35"/>
    <mergeCell ref="DY37:EN37"/>
    <mergeCell ref="EO37:FE37"/>
    <mergeCell ref="G34:X34"/>
    <mergeCell ref="Y34:AN34"/>
    <mergeCell ref="AO34:BE34"/>
    <mergeCell ref="BF34:BW34"/>
    <mergeCell ref="BX34:CP34"/>
    <mergeCell ref="DI34:DX34"/>
    <mergeCell ref="CQ34:DH34"/>
    <mergeCell ref="BF33:BW33"/>
    <mergeCell ref="BX33:CP33"/>
    <mergeCell ref="CQ33:DH33"/>
    <mergeCell ref="DI33:DX33"/>
    <mergeCell ref="A33:F33"/>
    <mergeCell ref="G33:X33"/>
    <mergeCell ref="Y33:AN33"/>
    <mergeCell ref="AO33:BE33"/>
    <mergeCell ref="A34:F34"/>
    <mergeCell ref="DY32:EN32"/>
    <mergeCell ref="EO32:FE32"/>
    <mergeCell ref="FF32:FV32"/>
    <mergeCell ref="BF32:BW32"/>
    <mergeCell ref="BX32:CP32"/>
    <mergeCell ref="CQ32:DH32"/>
    <mergeCell ref="DI32:DX32"/>
    <mergeCell ref="A32:F32"/>
    <mergeCell ref="G32:X32"/>
    <mergeCell ref="FF31:FV31"/>
    <mergeCell ref="DY30:EN30"/>
    <mergeCell ref="EO30:FE30"/>
    <mergeCell ref="FF30:FV30"/>
    <mergeCell ref="BF30:BW30"/>
    <mergeCell ref="BX30:CP30"/>
    <mergeCell ref="DI31:DX31"/>
    <mergeCell ref="CQ31:DH31"/>
    <mergeCell ref="CQ30:DH30"/>
    <mergeCell ref="DI30:DX30"/>
    <mergeCell ref="Y32:AN32"/>
    <mergeCell ref="AO32:BE32"/>
    <mergeCell ref="DY31:EN31"/>
    <mergeCell ref="EO31:FE31"/>
    <mergeCell ref="A29:F29"/>
    <mergeCell ref="G31:X31"/>
    <mergeCell ref="Y31:AN31"/>
    <mergeCell ref="AO31:BE31"/>
    <mergeCell ref="BF31:BW31"/>
    <mergeCell ref="BX31:CP31"/>
    <mergeCell ref="A30:F30"/>
    <mergeCell ref="G30:X30"/>
    <mergeCell ref="Y30:AN30"/>
    <mergeCell ref="AO30:BE30"/>
    <mergeCell ref="A31:F31"/>
    <mergeCell ref="DY29:EN29"/>
    <mergeCell ref="DI29:DX29"/>
    <mergeCell ref="CQ29:DH29"/>
    <mergeCell ref="EO29:FE29"/>
    <mergeCell ref="FF29:FV29"/>
    <mergeCell ref="DY28:EN28"/>
    <mergeCell ref="EO28:FE28"/>
    <mergeCell ref="FF28:FV28"/>
    <mergeCell ref="G29:X29"/>
    <mergeCell ref="Y29:AN29"/>
    <mergeCell ref="AO29:BE29"/>
    <mergeCell ref="BF29:BW29"/>
    <mergeCell ref="BX29:CP29"/>
    <mergeCell ref="BF28:BW28"/>
    <mergeCell ref="Y27:AN27"/>
    <mergeCell ref="CQ28:DH28"/>
    <mergeCell ref="DI28:DX28"/>
    <mergeCell ref="A28:F28"/>
    <mergeCell ref="G28:X28"/>
    <mergeCell ref="Y28:AN28"/>
    <mergeCell ref="AO28:BE28"/>
    <mergeCell ref="BX28:CP28"/>
    <mergeCell ref="CQ26:DH26"/>
    <mergeCell ref="DY27:EN27"/>
    <mergeCell ref="DI27:DX27"/>
    <mergeCell ref="CQ27:DH27"/>
    <mergeCell ref="A27:F27"/>
    <mergeCell ref="EO27:FE27"/>
    <mergeCell ref="AO25:BE25"/>
    <mergeCell ref="DY26:EN26"/>
    <mergeCell ref="EO26:FE26"/>
    <mergeCell ref="FF26:FV26"/>
    <mergeCell ref="G27:X27"/>
    <mergeCell ref="AO27:BE27"/>
    <mergeCell ref="BF27:BW27"/>
    <mergeCell ref="BX27:CP27"/>
    <mergeCell ref="BF26:BW26"/>
    <mergeCell ref="BX26:CP26"/>
    <mergeCell ref="EO23:FE23"/>
    <mergeCell ref="FF23:FV23"/>
    <mergeCell ref="CQ24:DH24"/>
    <mergeCell ref="DI26:DX26"/>
    <mergeCell ref="BF25:BW25"/>
    <mergeCell ref="A26:F26"/>
    <mergeCell ref="G26:X26"/>
    <mergeCell ref="Y26:AN26"/>
    <mergeCell ref="AO26:BE26"/>
    <mergeCell ref="DI25:DX25"/>
    <mergeCell ref="G22:X22"/>
    <mergeCell ref="Y22:AN22"/>
    <mergeCell ref="AO22:BE22"/>
    <mergeCell ref="DY25:EN25"/>
    <mergeCell ref="EO25:FE25"/>
    <mergeCell ref="FF25:FV25"/>
    <mergeCell ref="CQ25:DH25"/>
    <mergeCell ref="EO22:FE22"/>
    <mergeCell ref="FF22:FV22"/>
    <mergeCell ref="DY23:EN23"/>
    <mergeCell ref="A50:X50"/>
    <mergeCell ref="Y50:AN50"/>
    <mergeCell ref="AO50:BE50"/>
    <mergeCell ref="BF50:BW50"/>
    <mergeCell ref="BF24:BW24"/>
    <mergeCell ref="BX24:CP24"/>
    <mergeCell ref="A25:F25"/>
    <mergeCell ref="G25:X25"/>
    <mergeCell ref="Y25:AN25"/>
    <mergeCell ref="BX25:CP25"/>
    <mergeCell ref="EO50:FE50"/>
    <mergeCell ref="FF50:FV50"/>
    <mergeCell ref="DI24:DX24"/>
    <mergeCell ref="DY24:EN24"/>
    <mergeCell ref="EO24:FE24"/>
    <mergeCell ref="FF24:FV24"/>
    <mergeCell ref="DY34:EN34"/>
    <mergeCell ref="EO34:FE34"/>
    <mergeCell ref="FF34:FV34"/>
    <mergeCell ref="FF27:FV27"/>
    <mergeCell ref="FF21:FV21"/>
    <mergeCell ref="A23:F23"/>
    <mergeCell ref="G23:X23"/>
    <mergeCell ref="Y23:AN23"/>
    <mergeCell ref="AO23:BE23"/>
    <mergeCell ref="BF23:BW23"/>
    <mergeCell ref="BX23:CP23"/>
    <mergeCell ref="A21:F21"/>
    <mergeCell ref="DY21:EN21"/>
    <mergeCell ref="BF22:BW22"/>
    <mergeCell ref="A24:F24"/>
    <mergeCell ref="G24:X24"/>
    <mergeCell ref="Y24:AN24"/>
    <mergeCell ref="AO24:BE24"/>
    <mergeCell ref="DY22:EN22"/>
    <mergeCell ref="CQ23:DH23"/>
    <mergeCell ref="BX22:CP22"/>
    <mergeCell ref="CQ22:DH22"/>
    <mergeCell ref="DI22:DX22"/>
    <mergeCell ref="A22:F22"/>
    <mergeCell ref="DI23:DX23"/>
    <mergeCell ref="Y21:AN21"/>
    <mergeCell ref="AO21:BE21"/>
    <mergeCell ref="DA2:FV2"/>
    <mergeCell ref="A8:FV8"/>
    <mergeCell ref="A10:FV10"/>
    <mergeCell ref="X12:FV12"/>
    <mergeCell ref="A14:AO14"/>
    <mergeCell ref="G21:X21"/>
    <mergeCell ref="EO21:FE21"/>
    <mergeCell ref="DI18:DX20"/>
    <mergeCell ref="DY18:EN20"/>
    <mergeCell ref="BF20:BW20"/>
    <mergeCell ref="BX20:CP20"/>
    <mergeCell ref="BX21:CP21"/>
    <mergeCell ref="CQ21:DH21"/>
    <mergeCell ref="DI21:DX21"/>
    <mergeCell ref="CQ20:DH20"/>
    <mergeCell ref="BF21:BW21"/>
    <mergeCell ref="EO18:FE20"/>
    <mergeCell ref="FF18:FV20"/>
    <mergeCell ref="AO19:BE20"/>
    <mergeCell ref="BF19:DH19"/>
    <mergeCell ref="AP14:FV14"/>
    <mergeCell ref="A16:FV16"/>
    <mergeCell ref="A18:F20"/>
    <mergeCell ref="G18:X20"/>
    <mergeCell ref="Y18:AN20"/>
    <mergeCell ref="AO18:DH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J181"/>
  <sheetViews>
    <sheetView zoomScalePageLayoutView="0" workbookViewId="0" topLeftCell="A155">
      <selection activeCell="BD179" sqref="BD179:BS179"/>
    </sheetView>
  </sheetViews>
  <sheetFormatPr defaultColWidth="0.875" defaultRowHeight="12.75"/>
  <cols>
    <col min="1" max="1" width="4.00390625" style="112" customWidth="1"/>
    <col min="2" max="89" width="0.875" style="112" customWidth="1"/>
    <col min="90" max="90" width="3.00390625" style="112" bestFit="1" customWidth="1"/>
    <col min="91" max="102" width="0.875" style="112" customWidth="1"/>
    <col min="103" max="103" width="0.37109375" style="112" customWidth="1"/>
    <col min="104" max="104" width="1.875" style="112" hidden="1" customWidth="1"/>
    <col min="105" max="105" width="0.875" style="112" hidden="1" customWidth="1"/>
    <col min="106" max="136" width="0.875" style="112" customWidth="1"/>
    <col min="137" max="137" width="1.875" style="112" bestFit="1" customWidth="1"/>
    <col min="138" max="16384" width="0.875" style="112" customWidth="1"/>
  </cols>
  <sheetData>
    <row r="1" ht="3" customHeight="1"/>
    <row r="2" spans="1:105" s="115" customFormat="1" ht="14.25">
      <c r="A2" s="245" t="s">
        <v>256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245"/>
      <c r="CU2" s="245"/>
      <c r="CV2" s="245"/>
      <c r="CW2" s="245"/>
      <c r="CX2" s="245"/>
      <c r="CY2" s="245"/>
      <c r="CZ2" s="245"/>
      <c r="DA2" s="245"/>
    </row>
    <row r="3" ht="10.5" customHeight="1"/>
    <row r="4" spans="1:105" s="118" customFormat="1" ht="45" customHeight="1">
      <c r="A4" s="232" t="s">
        <v>244</v>
      </c>
      <c r="B4" s="233"/>
      <c r="C4" s="233"/>
      <c r="D4" s="233"/>
      <c r="E4" s="233"/>
      <c r="F4" s="234"/>
      <c r="G4" s="232" t="s">
        <v>257</v>
      </c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4"/>
      <c r="AE4" s="232" t="s">
        <v>258</v>
      </c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4"/>
      <c r="BD4" s="232" t="s">
        <v>259</v>
      </c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4"/>
      <c r="BT4" s="232" t="s">
        <v>260</v>
      </c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4"/>
      <c r="CJ4" s="232" t="s">
        <v>261</v>
      </c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4"/>
    </row>
    <row r="5" spans="1:105" s="119" customFormat="1" ht="12.75">
      <c r="A5" s="247">
        <v>1</v>
      </c>
      <c r="B5" s="247"/>
      <c r="C5" s="247"/>
      <c r="D5" s="247"/>
      <c r="E5" s="247"/>
      <c r="F5" s="247"/>
      <c r="G5" s="247">
        <v>2</v>
      </c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>
        <v>3</v>
      </c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>
        <v>4</v>
      </c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>
        <v>5</v>
      </c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>
        <v>6</v>
      </c>
      <c r="CK5" s="247"/>
      <c r="CL5" s="247"/>
      <c r="CM5" s="247"/>
      <c r="CN5" s="247"/>
      <c r="CO5" s="247"/>
      <c r="CP5" s="247"/>
      <c r="CQ5" s="247"/>
      <c r="CR5" s="247"/>
      <c r="CS5" s="247"/>
      <c r="CT5" s="247"/>
      <c r="CU5" s="247"/>
      <c r="CV5" s="247"/>
      <c r="CW5" s="247"/>
      <c r="CX5" s="247"/>
      <c r="CY5" s="247"/>
      <c r="CZ5" s="247"/>
      <c r="DA5" s="247"/>
    </row>
    <row r="6" spans="1:105" s="120" customFormat="1" ht="36" customHeight="1">
      <c r="A6" s="253" t="s">
        <v>175</v>
      </c>
      <c r="B6" s="253"/>
      <c r="C6" s="253"/>
      <c r="D6" s="253"/>
      <c r="E6" s="253"/>
      <c r="F6" s="253"/>
      <c r="G6" s="254" t="s">
        <v>341</v>
      </c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48">
        <v>750</v>
      </c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>
        <v>3</v>
      </c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>
        <v>10</v>
      </c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>
        <f>AE6*BD6*BT6-188+500</f>
        <v>22812</v>
      </c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</row>
    <row r="7" spans="1:105" s="120" customFormat="1" ht="15" customHeight="1">
      <c r="A7" s="253" t="s">
        <v>277</v>
      </c>
      <c r="B7" s="253"/>
      <c r="C7" s="253"/>
      <c r="D7" s="253"/>
      <c r="E7" s="253"/>
      <c r="F7" s="253"/>
      <c r="G7" s="254" t="s">
        <v>342</v>
      </c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48">
        <v>750</v>
      </c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>
        <v>5</v>
      </c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>
        <v>7</v>
      </c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>
        <f>AE7*BD7*BT7</f>
        <v>26250</v>
      </c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</row>
    <row r="8" spans="1:105" s="120" customFormat="1" ht="15" customHeight="1">
      <c r="A8" s="253" t="s">
        <v>277</v>
      </c>
      <c r="B8" s="253"/>
      <c r="C8" s="253"/>
      <c r="D8" s="253"/>
      <c r="E8" s="253"/>
      <c r="F8" s="253"/>
      <c r="G8" s="254" t="s">
        <v>343</v>
      </c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48">
        <v>750</v>
      </c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>
        <v>7</v>
      </c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>
        <v>8</v>
      </c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>
        <f>AE8*BD8*BT8-8</f>
        <v>41992</v>
      </c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</row>
    <row r="9" spans="1:113" s="120" customFormat="1" ht="15" customHeight="1">
      <c r="A9" s="253"/>
      <c r="B9" s="253"/>
      <c r="C9" s="253"/>
      <c r="D9" s="253"/>
      <c r="E9" s="253"/>
      <c r="F9" s="253"/>
      <c r="G9" s="265" t="s">
        <v>254</v>
      </c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6"/>
      <c r="AE9" s="248" t="s">
        <v>255</v>
      </c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 t="s">
        <v>255</v>
      </c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 t="s">
        <v>255</v>
      </c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>
        <f>CJ6+CJ7+CJ8</f>
        <v>91054</v>
      </c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C9" s="275"/>
      <c r="DD9" s="275"/>
      <c r="DE9" s="275"/>
      <c r="DF9" s="275"/>
      <c r="DG9" s="275"/>
      <c r="DH9" s="275"/>
      <c r="DI9" s="275"/>
    </row>
    <row r="10" ht="12" customHeight="1"/>
    <row r="11" spans="1:105" s="115" customFormat="1" ht="14.25">
      <c r="A11" s="245" t="s">
        <v>262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</row>
    <row r="12" ht="10.5" customHeight="1"/>
    <row r="13" spans="1:105" s="118" customFormat="1" ht="55.5" customHeight="1">
      <c r="A13" s="232" t="s">
        <v>244</v>
      </c>
      <c r="B13" s="233"/>
      <c r="C13" s="233"/>
      <c r="D13" s="233"/>
      <c r="E13" s="233"/>
      <c r="F13" s="234"/>
      <c r="G13" s="232" t="s">
        <v>257</v>
      </c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4"/>
      <c r="AE13" s="232" t="s">
        <v>263</v>
      </c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4"/>
      <c r="AZ13" s="232" t="s">
        <v>264</v>
      </c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4"/>
      <c r="BR13" s="232" t="s">
        <v>265</v>
      </c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4"/>
      <c r="CJ13" s="232" t="s">
        <v>261</v>
      </c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4"/>
    </row>
    <row r="14" spans="1:105" s="119" customFormat="1" ht="12.75">
      <c r="A14" s="247">
        <v>1</v>
      </c>
      <c r="B14" s="247"/>
      <c r="C14" s="247"/>
      <c r="D14" s="247"/>
      <c r="E14" s="247"/>
      <c r="F14" s="247"/>
      <c r="G14" s="247">
        <v>2</v>
      </c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>
        <v>3</v>
      </c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>
        <v>4</v>
      </c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>
        <v>5</v>
      </c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>
        <v>6</v>
      </c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</row>
    <row r="15" spans="1:105" s="120" customFormat="1" ht="15" customHeight="1">
      <c r="A15" s="253"/>
      <c r="B15" s="253"/>
      <c r="C15" s="253"/>
      <c r="D15" s="253"/>
      <c r="E15" s="253"/>
      <c r="F15" s="253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Y15" s="248"/>
      <c r="CZ15" s="248"/>
      <c r="DA15" s="248"/>
    </row>
    <row r="16" spans="1:105" s="120" customFormat="1" ht="15" customHeight="1">
      <c r="A16" s="253"/>
      <c r="B16" s="253"/>
      <c r="C16" s="253"/>
      <c r="D16" s="253"/>
      <c r="E16" s="253"/>
      <c r="F16" s="253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R16" s="248"/>
      <c r="CS16" s="248"/>
      <c r="CT16" s="248"/>
      <c r="CU16" s="248"/>
      <c r="CV16" s="248"/>
      <c r="CW16" s="248"/>
      <c r="CX16" s="248"/>
      <c r="CY16" s="248"/>
      <c r="CZ16" s="248"/>
      <c r="DA16" s="248"/>
    </row>
    <row r="17" spans="1:105" s="120" customFormat="1" ht="15" customHeight="1">
      <c r="A17" s="253"/>
      <c r="B17" s="253"/>
      <c r="C17" s="253"/>
      <c r="D17" s="253"/>
      <c r="E17" s="253"/>
      <c r="F17" s="253"/>
      <c r="G17" s="265" t="s">
        <v>254</v>
      </c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6"/>
      <c r="AE17" s="248" t="s">
        <v>255</v>
      </c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 t="s">
        <v>255</v>
      </c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 t="s">
        <v>255</v>
      </c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</row>
    <row r="18" ht="12" customHeight="1"/>
    <row r="19" spans="1:105" s="115" customFormat="1" ht="41.25" customHeight="1">
      <c r="A19" s="276" t="s">
        <v>266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</row>
    <row r="20" ht="10.5" customHeight="1"/>
    <row r="21" spans="1:105" ht="55.5" customHeight="1">
      <c r="A21" s="232" t="s">
        <v>244</v>
      </c>
      <c r="B21" s="233"/>
      <c r="C21" s="233"/>
      <c r="D21" s="233"/>
      <c r="E21" s="233"/>
      <c r="F21" s="234"/>
      <c r="G21" s="232" t="s">
        <v>267</v>
      </c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4"/>
      <c r="BW21" s="232" t="s">
        <v>268</v>
      </c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4"/>
      <c r="CM21" s="232" t="s">
        <v>269</v>
      </c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4"/>
    </row>
    <row r="22" spans="1:105" s="38" customFormat="1" ht="12.75">
      <c r="A22" s="247">
        <v>1</v>
      </c>
      <c r="B22" s="247"/>
      <c r="C22" s="247"/>
      <c r="D22" s="247"/>
      <c r="E22" s="247"/>
      <c r="F22" s="247"/>
      <c r="G22" s="247">
        <v>2</v>
      </c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7">
        <v>3</v>
      </c>
      <c r="BX22" s="247"/>
      <c r="BY22" s="247"/>
      <c r="BZ22" s="247"/>
      <c r="CA22" s="247"/>
      <c r="CB22" s="247"/>
      <c r="CC22" s="247"/>
      <c r="CD22" s="247"/>
      <c r="CE22" s="247"/>
      <c r="CF22" s="247"/>
      <c r="CG22" s="247"/>
      <c r="CH22" s="247"/>
      <c r="CI22" s="247"/>
      <c r="CJ22" s="247"/>
      <c r="CK22" s="247"/>
      <c r="CL22" s="247"/>
      <c r="CM22" s="247">
        <v>4</v>
      </c>
      <c r="CN22" s="247"/>
      <c r="CO22" s="247"/>
      <c r="CP22" s="247"/>
      <c r="CQ22" s="247"/>
      <c r="CR22" s="247"/>
      <c r="CS22" s="247"/>
      <c r="CT22" s="247"/>
      <c r="CU22" s="247"/>
      <c r="CV22" s="247"/>
      <c r="CW22" s="247"/>
      <c r="CX22" s="247"/>
      <c r="CY22" s="247"/>
      <c r="CZ22" s="247"/>
      <c r="DA22" s="247"/>
    </row>
    <row r="23" spans="1:105" ht="15" customHeight="1">
      <c r="A23" s="253" t="s">
        <v>175</v>
      </c>
      <c r="B23" s="253"/>
      <c r="C23" s="253"/>
      <c r="D23" s="253"/>
      <c r="E23" s="253"/>
      <c r="F23" s="253"/>
      <c r="G23" s="121"/>
      <c r="H23" s="272" t="s">
        <v>270</v>
      </c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3"/>
      <c r="BW23" s="248" t="s">
        <v>255</v>
      </c>
      <c r="BX23" s="248"/>
      <c r="BY23" s="248"/>
      <c r="BZ23" s="248"/>
      <c r="CA23" s="248"/>
      <c r="CB23" s="248"/>
      <c r="CC23" s="248"/>
      <c r="CD23" s="248"/>
      <c r="CE23" s="248"/>
      <c r="CF23" s="248"/>
      <c r="CG23" s="248"/>
      <c r="CH23" s="248"/>
      <c r="CI23" s="248"/>
      <c r="CJ23" s="248"/>
      <c r="CK23" s="248"/>
      <c r="CL23" s="248"/>
      <c r="CM23" s="248"/>
      <c r="CN23" s="248"/>
      <c r="CO23" s="248"/>
      <c r="CP23" s="248"/>
      <c r="CQ23" s="248"/>
      <c r="CR23" s="248"/>
      <c r="CS23" s="248"/>
      <c r="CT23" s="248"/>
      <c r="CU23" s="248"/>
      <c r="CV23" s="248"/>
      <c r="CW23" s="248"/>
      <c r="CX23" s="248"/>
      <c r="CY23" s="248"/>
      <c r="CZ23" s="248"/>
      <c r="DA23" s="248"/>
    </row>
    <row r="24" spans="1:105" s="38" customFormat="1" ht="12.75">
      <c r="A24" s="279" t="s">
        <v>271</v>
      </c>
      <c r="B24" s="280"/>
      <c r="C24" s="280"/>
      <c r="D24" s="280"/>
      <c r="E24" s="280"/>
      <c r="F24" s="281"/>
      <c r="G24" s="122"/>
      <c r="H24" s="285" t="s">
        <v>3</v>
      </c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6"/>
      <c r="BW24" s="287">
        <v>16095040</v>
      </c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/>
      <c r="CJ24" s="267"/>
      <c r="CK24" s="267"/>
      <c r="CL24" s="288"/>
      <c r="CM24" s="292">
        <f>BW24*22%</f>
        <v>3540908.8</v>
      </c>
      <c r="CN24" s="293"/>
      <c r="CO24" s="293"/>
      <c r="CP24" s="293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  <c r="DA24" s="294"/>
    </row>
    <row r="25" spans="1:105" s="38" customFormat="1" ht="12.75">
      <c r="A25" s="282"/>
      <c r="B25" s="283"/>
      <c r="C25" s="283"/>
      <c r="D25" s="283"/>
      <c r="E25" s="283"/>
      <c r="F25" s="284"/>
      <c r="G25" s="123"/>
      <c r="H25" s="298" t="s">
        <v>272</v>
      </c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298"/>
      <c r="BV25" s="299"/>
      <c r="BW25" s="289"/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0"/>
      <c r="CJ25" s="290"/>
      <c r="CK25" s="290"/>
      <c r="CL25" s="291"/>
      <c r="CM25" s="295"/>
      <c r="CN25" s="296"/>
      <c r="CO25" s="296"/>
      <c r="CP25" s="296"/>
      <c r="CQ25" s="296"/>
      <c r="CR25" s="296"/>
      <c r="CS25" s="296"/>
      <c r="CT25" s="296"/>
      <c r="CU25" s="296"/>
      <c r="CV25" s="296"/>
      <c r="CW25" s="296"/>
      <c r="CX25" s="296"/>
      <c r="CY25" s="296"/>
      <c r="CZ25" s="296"/>
      <c r="DA25" s="297"/>
    </row>
    <row r="26" spans="1:105" s="38" customFormat="1" ht="13.5" customHeight="1" hidden="1">
      <c r="A26" s="253" t="s">
        <v>273</v>
      </c>
      <c r="B26" s="253"/>
      <c r="C26" s="253"/>
      <c r="D26" s="253"/>
      <c r="E26" s="253"/>
      <c r="F26" s="253"/>
      <c r="G26" s="121"/>
      <c r="H26" s="277" t="s">
        <v>274</v>
      </c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8"/>
      <c r="BW26" s="248" t="s">
        <v>255</v>
      </c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/>
    </row>
    <row r="27" spans="1:105" s="38" customFormat="1" ht="26.25" customHeight="1" hidden="1">
      <c r="A27" s="253" t="s">
        <v>275</v>
      </c>
      <c r="B27" s="253"/>
      <c r="C27" s="253"/>
      <c r="D27" s="253"/>
      <c r="E27" s="253"/>
      <c r="F27" s="253"/>
      <c r="G27" s="121"/>
      <c r="H27" s="277" t="s">
        <v>276</v>
      </c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63"/>
      <c r="CN27" s="263"/>
      <c r="CO27" s="263"/>
      <c r="CP27" s="263"/>
      <c r="CQ27" s="263"/>
      <c r="CR27" s="263"/>
      <c r="CS27" s="263"/>
      <c r="CT27" s="263"/>
      <c r="CU27" s="263"/>
      <c r="CV27" s="263"/>
      <c r="CW27" s="263"/>
      <c r="CX27" s="263"/>
      <c r="CY27" s="263"/>
      <c r="CZ27" s="263"/>
      <c r="DA27" s="263"/>
    </row>
    <row r="28" spans="1:105" s="38" customFormat="1" ht="26.25" customHeight="1">
      <c r="A28" s="253" t="s">
        <v>277</v>
      </c>
      <c r="B28" s="253"/>
      <c r="C28" s="253"/>
      <c r="D28" s="253"/>
      <c r="E28" s="253"/>
      <c r="F28" s="253"/>
      <c r="G28" s="121"/>
      <c r="H28" s="272" t="s">
        <v>278</v>
      </c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3"/>
      <c r="BW28" s="248" t="s">
        <v>255</v>
      </c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  <c r="CH28" s="248"/>
      <c r="CI28" s="248"/>
      <c r="CJ28" s="248"/>
      <c r="CK28" s="248"/>
      <c r="CL28" s="248"/>
      <c r="CM28" s="263"/>
      <c r="CN28" s="263"/>
      <c r="CO28" s="263"/>
      <c r="CP28" s="263"/>
      <c r="CQ28" s="263"/>
      <c r="CR28" s="263"/>
      <c r="CS28" s="263"/>
      <c r="CT28" s="263"/>
      <c r="CU28" s="263"/>
      <c r="CV28" s="263"/>
      <c r="CW28" s="263"/>
      <c r="CX28" s="263"/>
      <c r="CY28" s="263"/>
      <c r="CZ28" s="263"/>
      <c r="DA28" s="263"/>
    </row>
    <row r="29" spans="1:105" s="38" customFormat="1" ht="12.75">
      <c r="A29" s="279" t="s">
        <v>279</v>
      </c>
      <c r="B29" s="280"/>
      <c r="C29" s="280"/>
      <c r="D29" s="280"/>
      <c r="E29" s="280"/>
      <c r="F29" s="281"/>
      <c r="G29" s="122"/>
      <c r="H29" s="285" t="s">
        <v>3</v>
      </c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85"/>
      <c r="BI29" s="285"/>
      <c r="BJ29" s="285"/>
      <c r="BK29" s="285"/>
      <c r="BL29" s="285"/>
      <c r="BM29" s="285"/>
      <c r="BN29" s="285"/>
      <c r="BO29" s="285"/>
      <c r="BP29" s="285"/>
      <c r="BQ29" s="285"/>
      <c r="BR29" s="285"/>
      <c r="BS29" s="285"/>
      <c r="BT29" s="285"/>
      <c r="BU29" s="285"/>
      <c r="BV29" s="286"/>
      <c r="BW29" s="287">
        <v>16095040</v>
      </c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  <c r="CJ29" s="267"/>
      <c r="CK29" s="267"/>
      <c r="CL29" s="288"/>
      <c r="CM29" s="292">
        <f>BW29*2.9%-149351</f>
        <v>317405.16</v>
      </c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4"/>
    </row>
    <row r="30" spans="1:132" s="38" customFormat="1" ht="25.5" customHeight="1">
      <c r="A30" s="282"/>
      <c r="B30" s="283"/>
      <c r="C30" s="283"/>
      <c r="D30" s="283"/>
      <c r="E30" s="283"/>
      <c r="F30" s="284"/>
      <c r="G30" s="123"/>
      <c r="H30" s="298" t="s">
        <v>280</v>
      </c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298"/>
      <c r="BI30" s="298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298"/>
      <c r="BV30" s="299"/>
      <c r="BW30" s="289"/>
      <c r="BX30" s="290"/>
      <c r="BY30" s="290"/>
      <c r="BZ30" s="290"/>
      <c r="CA30" s="290"/>
      <c r="CB30" s="290"/>
      <c r="CC30" s="290"/>
      <c r="CD30" s="290"/>
      <c r="CE30" s="290"/>
      <c r="CF30" s="290"/>
      <c r="CG30" s="290"/>
      <c r="CH30" s="290"/>
      <c r="CI30" s="290"/>
      <c r="CJ30" s="290"/>
      <c r="CK30" s="290"/>
      <c r="CL30" s="291"/>
      <c r="CM30" s="295"/>
      <c r="CN30" s="296"/>
      <c r="CO30" s="296"/>
      <c r="CP30" s="296"/>
      <c r="CQ30" s="296"/>
      <c r="CR30" s="296"/>
      <c r="CS30" s="296"/>
      <c r="CT30" s="296"/>
      <c r="CU30" s="296"/>
      <c r="CV30" s="296"/>
      <c r="CW30" s="296"/>
      <c r="CX30" s="296"/>
      <c r="CY30" s="296"/>
      <c r="CZ30" s="296"/>
      <c r="DA30" s="297"/>
      <c r="EB30" s="38" t="s">
        <v>370</v>
      </c>
    </row>
    <row r="31" spans="1:105" s="38" customFormat="1" ht="26.25" customHeight="1" hidden="1">
      <c r="A31" s="253" t="s">
        <v>281</v>
      </c>
      <c r="B31" s="253"/>
      <c r="C31" s="253"/>
      <c r="D31" s="253"/>
      <c r="E31" s="253"/>
      <c r="F31" s="253"/>
      <c r="G31" s="121"/>
      <c r="H31" s="277" t="s">
        <v>282</v>
      </c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8"/>
      <c r="BW31" s="248" t="s">
        <v>255</v>
      </c>
      <c r="BX31" s="248"/>
      <c r="BY31" s="248"/>
      <c r="BZ31" s="248"/>
      <c r="CA31" s="248"/>
      <c r="CB31" s="248"/>
      <c r="CC31" s="248"/>
      <c r="CD31" s="248"/>
      <c r="CE31" s="248"/>
      <c r="CF31" s="248"/>
      <c r="CG31" s="248"/>
      <c r="CH31" s="248"/>
      <c r="CI31" s="248"/>
      <c r="CJ31" s="248"/>
      <c r="CK31" s="248"/>
      <c r="CL31" s="248"/>
      <c r="CM31" s="263"/>
      <c r="CN31" s="263"/>
      <c r="CO31" s="263"/>
      <c r="CP31" s="263"/>
      <c r="CQ31" s="263"/>
      <c r="CR31" s="263"/>
      <c r="CS31" s="263"/>
      <c r="CT31" s="263"/>
      <c r="CU31" s="263"/>
      <c r="CV31" s="263"/>
      <c r="CW31" s="263"/>
      <c r="CX31" s="263"/>
      <c r="CY31" s="263"/>
      <c r="CZ31" s="263"/>
      <c r="DA31" s="263"/>
    </row>
    <row r="32" spans="1:105" s="38" customFormat="1" ht="27" customHeight="1">
      <c r="A32" s="253" t="s">
        <v>283</v>
      </c>
      <c r="B32" s="253"/>
      <c r="C32" s="253"/>
      <c r="D32" s="253"/>
      <c r="E32" s="253"/>
      <c r="F32" s="253"/>
      <c r="G32" s="121"/>
      <c r="H32" s="277" t="s">
        <v>284</v>
      </c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277"/>
      <c r="BR32" s="277"/>
      <c r="BS32" s="277"/>
      <c r="BT32" s="277"/>
      <c r="BU32" s="277"/>
      <c r="BV32" s="278"/>
      <c r="BW32" s="248">
        <v>16095040</v>
      </c>
      <c r="BX32" s="248"/>
      <c r="BY32" s="248"/>
      <c r="BZ32" s="248"/>
      <c r="CA32" s="248"/>
      <c r="CB32" s="248"/>
      <c r="CC32" s="248"/>
      <c r="CD32" s="248"/>
      <c r="CE32" s="248"/>
      <c r="CF32" s="248"/>
      <c r="CG32" s="248"/>
      <c r="CH32" s="248"/>
      <c r="CI32" s="248"/>
      <c r="CJ32" s="248"/>
      <c r="CK32" s="248"/>
      <c r="CL32" s="248"/>
      <c r="CM32" s="263">
        <f>BW32*0.2%</f>
        <v>32190.08</v>
      </c>
      <c r="CN32" s="263"/>
      <c r="CO32" s="263"/>
      <c r="CP32" s="263"/>
      <c r="CQ32" s="263"/>
      <c r="CR32" s="263"/>
      <c r="CS32" s="263"/>
      <c r="CT32" s="263"/>
      <c r="CU32" s="263"/>
      <c r="CV32" s="263"/>
      <c r="CW32" s="263"/>
      <c r="CX32" s="263"/>
      <c r="CY32" s="263"/>
      <c r="CZ32" s="263"/>
      <c r="DA32" s="263"/>
    </row>
    <row r="33" spans="1:105" s="38" customFormat="1" ht="27" customHeight="1" hidden="1">
      <c r="A33" s="253" t="s">
        <v>285</v>
      </c>
      <c r="B33" s="253"/>
      <c r="C33" s="253"/>
      <c r="D33" s="253"/>
      <c r="E33" s="253"/>
      <c r="F33" s="253"/>
      <c r="G33" s="121"/>
      <c r="H33" s="277" t="s">
        <v>286</v>
      </c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/>
      <c r="AR33" s="277"/>
      <c r="AS33" s="277"/>
      <c r="AT33" s="277"/>
      <c r="AU33" s="277"/>
      <c r="AV33" s="277"/>
      <c r="AW33" s="277"/>
      <c r="AX33" s="277"/>
      <c r="AY33" s="277"/>
      <c r="AZ33" s="277"/>
      <c r="BA33" s="277"/>
      <c r="BB33" s="277"/>
      <c r="BC33" s="277"/>
      <c r="BD33" s="277"/>
      <c r="BE33" s="277"/>
      <c r="BF33" s="277"/>
      <c r="BG33" s="277"/>
      <c r="BH33" s="277"/>
      <c r="BI33" s="277"/>
      <c r="BJ33" s="277"/>
      <c r="BK33" s="277"/>
      <c r="BL33" s="277"/>
      <c r="BM33" s="277"/>
      <c r="BN33" s="277"/>
      <c r="BO33" s="277"/>
      <c r="BP33" s="277"/>
      <c r="BQ33" s="277"/>
      <c r="BR33" s="277"/>
      <c r="BS33" s="277"/>
      <c r="BT33" s="277"/>
      <c r="BU33" s="277"/>
      <c r="BV33" s="278"/>
      <c r="BW33" s="248" t="s">
        <v>255</v>
      </c>
      <c r="BX33" s="248"/>
      <c r="BY33" s="248"/>
      <c r="BZ33" s="248"/>
      <c r="CA33" s="248"/>
      <c r="CB33" s="248"/>
      <c r="CC33" s="248"/>
      <c r="CD33" s="248"/>
      <c r="CE33" s="248"/>
      <c r="CF33" s="248"/>
      <c r="CG33" s="248"/>
      <c r="CH33" s="248"/>
      <c r="CI33" s="248"/>
      <c r="CJ33" s="248"/>
      <c r="CK33" s="248"/>
      <c r="CL33" s="248"/>
      <c r="CM33" s="263"/>
      <c r="CN33" s="263"/>
      <c r="CO33" s="263"/>
      <c r="CP33" s="263"/>
      <c r="CQ33" s="263"/>
      <c r="CR33" s="263"/>
      <c r="CS33" s="263"/>
      <c r="CT33" s="263"/>
      <c r="CU33" s="263"/>
      <c r="CV33" s="263"/>
      <c r="CW33" s="263"/>
      <c r="CX33" s="263"/>
      <c r="CY33" s="263"/>
      <c r="CZ33" s="263"/>
      <c r="DA33" s="263"/>
    </row>
    <row r="34" spans="1:105" s="38" customFormat="1" ht="27" customHeight="1" hidden="1">
      <c r="A34" s="253" t="s">
        <v>287</v>
      </c>
      <c r="B34" s="253"/>
      <c r="C34" s="253"/>
      <c r="D34" s="253"/>
      <c r="E34" s="253"/>
      <c r="F34" s="253"/>
      <c r="G34" s="121"/>
      <c r="H34" s="277" t="s">
        <v>286</v>
      </c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  <c r="AV34" s="277"/>
      <c r="AW34" s="277"/>
      <c r="AX34" s="277"/>
      <c r="AY34" s="277"/>
      <c r="AZ34" s="277"/>
      <c r="BA34" s="277"/>
      <c r="BB34" s="277"/>
      <c r="BC34" s="277"/>
      <c r="BD34" s="277"/>
      <c r="BE34" s="277"/>
      <c r="BF34" s="277"/>
      <c r="BG34" s="277"/>
      <c r="BH34" s="277"/>
      <c r="BI34" s="277"/>
      <c r="BJ34" s="277"/>
      <c r="BK34" s="277"/>
      <c r="BL34" s="277"/>
      <c r="BM34" s="277"/>
      <c r="BN34" s="277"/>
      <c r="BO34" s="277"/>
      <c r="BP34" s="277"/>
      <c r="BQ34" s="277"/>
      <c r="BR34" s="277"/>
      <c r="BS34" s="277"/>
      <c r="BT34" s="277"/>
      <c r="BU34" s="277"/>
      <c r="BV34" s="278"/>
      <c r="BW34" s="248" t="s">
        <v>255</v>
      </c>
      <c r="BX34" s="248"/>
      <c r="BY34" s="248"/>
      <c r="BZ34" s="248"/>
      <c r="CA34" s="248"/>
      <c r="CB34" s="248"/>
      <c r="CC34" s="248"/>
      <c r="CD34" s="248"/>
      <c r="CE34" s="248"/>
      <c r="CF34" s="248"/>
      <c r="CG34" s="248"/>
      <c r="CH34" s="248"/>
      <c r="CI34" s="248"/>
      <c r="CJ34" s="248"/>
      <c r="CK34" s="248"/>
      <c r="CL34" s="248"/>
      <c r="CM34" s="263"/>
      <c r="CN34" s="263"/>
      <c r="CO34" s="263"/>
      <c r="CP34" s="263"/>
      <c r="CQ34" s="263"/>
      <c r="CR34" s="263"/>
      <c r="CS34" s="263"/>
      <c r="CT34" s="263"/>
      <c r="CU34" s="263"/>
      <c r="CV34" s="263"/>
      <c r="CW34" s="263"/>
      <c r="CX34" s="263"/>
      <c r="CY34" s="263"/>
      <c r="CZ34" s="263"/>
      <c r="DA34" s="263"/>
    </row>
    <row r="35" spans="1:105" s="38" customFormat="1" ht="26.25" customHeight="1">
      <c r="A35" s="253" t="s">
        <v>288</v>
      </c>
      <c r="B35" s="253"/>
      <c r="C35" s="253"/>
      <c r="D35" s="253"/>
      <c r="E35" s="253"/>
      <c r="F35" s="253"/>
      <c r="G35" s="121"/>
      <c r="H35" s="272" t="s">
        <v>289</v>
      </c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3"/>
      <c r="BW35" s="248">
        <v>16095040</v>
      </c>
      <c r="BX35" s="248"/>
      <c r="BY35" s="248"/>
      <c r="BZ35" s="248"/>
      <c r="CA35" s="248"/>
      <c r="CB35" s="248"/>
      <c r="CC35" s="248"/>
      <c r="CD35" s="248"/>
      <c r="CE35" s="248"/>
      <c r="CF35" s="248"/>
      <c r="CG35" s="248"/>
      <c r="CH35" s="248"/>
      <c r="CI35" s="248"/>
      <c r="CJ35" s="248"/>
      <c r="CK35" s="248"/>
      <c r="CL35" s="248"/>
      <c r="CM35" s="263">
        <f>BW35*5.1%</f>
        <v>820847.0399999999</v>
      </c>
      <c r="CN35" s="263"/>
      <c r="CO35" s="263"/>
      <c r="CP35" s="263"/>
      <c r="CQ35" s="263"/>
      <c r="CR35" s="263"/>
      <c r="CS35" s="263"/>
      <c r="CT35" s="263"/>
      <c r="CU35" s="263"/>
      <c r="CV35" s="263"/>
      <c r="CW35" s="263"/>
      <c r="CX35" s="263"/>
      <c r="CY35" s="263"/>
      <c r="CZ35" s="263"/>
      <c r="DA35" s="263"/>
    </row>
    <row r="36" spans="1:105" s="38" customFormat="1" ht="13.5" customHeight="1">
      <c r="A36" s="253"/>
      <c r="B36" s="253"/>
      <c r="C36" s="253"/>
      <c r="D36" s="253"/>
      <c r="E36" s="253"/>
      <c r="F36" s="253"/>
      <c r="G36" s="264" t="s">
        <v>254</v>
      </c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  <c r="AS36" s="265"/>
      <c r="AT36" s="265"/>
      <c r="AU36" s="265"/>
      <c r="AV36" s="265"/>
      <c r="AW36" s="265"/>
      <c r="AX36" s="265"/>
      <c r="AY36" s="265"/>
      <c r="AZ36" s="265"/>
      <c r="BA36" s="265"/>
      <c r="BB36" s="265"/>
      <c r="BC36" s="265"/>
      <c r="BD36" s="265"/>
      <c r="BE36" s="265"/>
      <c r="BF36" s="265"/>
      <c r="BG36" s="265"/>
      <c r="BH36" s="265"/>
      <c r="BI36" s="265"/>
      <c r="BJ36" s="265"/>
      <c r="BK36" s="265"/>
      <c r="BL36" s="265"/>
      <c r="BM36" s="265"/>
      <c r="BN36" s="265"/>
      <c r="BO36" s="265"/>
      <c r="BP36" s="265"/>
      <c r="BQ36" s="265"/>
      <c r="BR36" s="265"/>
      <c r="BS36" s="265"/>
      <c r="BT36" s="265"/>
      <c r="BU36" s="265"/>
      <c r="BV36" s="266"/>
      <c r="BW36" s="248" t="s">
        <v>255</v>
      </c>
      <c r="BX36" s="248"/>
      <c r="BY36" s="248"/>
      <c r="BZ36" s="248"/>
      <c r="CA36" s="248"/>
      <c r="CB36" s="248"/>
      <c r="CC36" s="248"/>
      <c r="CD36" s="248"/>
      <c r="CE36" s="248"/>
      <c r="CF36" s="248"/>
      <c r="CG36" s="248"/>
      <c r="CH36" s="248"/>
      <c r="CI36" s="248"/>
      <c r="CJ36" s="248"/>
      <c r="CK36" s="248"/>
      <c r="CL36" s="248"/>
      <c r="CM36" s="263">
        <f>CM24+CM29+CM32+CM35</f>
        <v>4711351.08</v>
      </c>
      <c r="CN36" s="263"/>
      <c r="CO36" s="263"/>
      <c r="CP36" s="263"/>
      <c r="CQ36" s="263"/>
      <c r="CR36" s="263"/>
      <c r="CS36" s="263"/>
      <c r="CT36" s="263"/>
      <c r="CU36" s="263"/>
      <c r="CV36" s="263"/>
      <c r="CW36" s="263"/>
      <c r="CX36" s="263"/>
      <c r="CY36" s="263"/>
      <c r="CZ36" s="263"/>
      <c r="DA36" s="263"/>
    </row>
    <row r="37" ht="3" customHeight="1"/>
    <row r="38" spans="1:140" s="46" customFormat="1" ht="48" customHeight="1">
      <c r="A38" s="300" t="s">
        <v>290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  <c r="BS38" s="301"/>
      <c r="BT38" s="301"/>
      <c r="BU38" s="301"/>
      <c r="BV38" s="301"/>
      <c r="BW38" s="301"/>
      <c r="BX38" s="301"/>
      <c r="BY38" s="301"/>
      <c r="BZ38" s="301"/>
      <c r="CA38" s="301"/>
      <c r="CB38" s="301"/>
      <c r="CC38" s="301"/>
      <c r="CD38" s="301"/>
      <c r="CE38" s="301"/>
      <c r="CF38" s="301"/>
      <c r="CG38" s="301"/>
      <c r="CH38" s="301"/>
      <c r="CI38" s="301"/>
      <c r="CJ38" s="301"/>
      <c r="CK38" s="301"/>
      <c r="CL38" s="301"/>
      <c r="CM38" s="301"/>
      <c r="CN38" s="301"/>
      <c r="CO38" s="301"/>
      <c r="CP38" s="301"/>
      <c r="CQ38" s="301"/>
      <c r="CR38" s="301"/>
      <c r="CS38" s="301"/>
      <c r="CT38" s="301"/>
      <c r="CU38" s="301"/>
      <c r="CV38" s="301"/>
      <c r="CW38" s="301"/>
      <c r="CX38" s="301"/>
      <c r="CY38" s="301"/>
      <c r="CZ38" s="301"/>
      <c r="DA38" s="301"/>
      <c r="EJ38" s="46" t="s">
        <v>370</v>
      </c>
    </row>
    <row r="39" ht="12" customHeight="1"/>
    <row r="40" spans="1:105" s="115" customFormat="1" ht="14.25">
      <c r="A40" s="245" t="s">
        <v>291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45"/>
      <c r="BP40" s="245"/>
      <c r="BQ40" s="245"/>
      <c r="BR40" s="245"/>
      <c r="BS40" s="245"/>
      <c r="BT40" s="245"/>
      <c r="BU40" s="245"/>
      <c r="BV40" s="245"/>
      <c r="BW40" s="245"/>
      <c r="BX40" s="245"/>
      <c r="BY40" s="245"/>
      <c r="BZ40" s="245"/>
      <c r="CA40" s="245"/>
      <c r="CB40" s="245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  <c r="CS40" s="245"/>
      <c r="CT40" s="245"/>
      <c r="CU40" s="245"/>
      <c r="CV40" s="245"/>
      <c r="CW40" s="245"/>
      <c r="CX40" s="245"/>
      <c r="CY40" s="245"/>
      <c r="CZ40" s="245"/>
      <c r="DA40" s="245"/>
    </row>
    <row r="41" ht="6" customHeight="1"/>
    <row r="42" spans="1:105" s="115" customFormat="1" ht="14.25">
      <c r="A42" s="115" t="s">
        <v>241</v>
      </c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  <c r="BD42" s="251"/>
      <c r="BE42" s="251"/>
      <c r="BF42" s="251"/>
      <c r="BG42" s="251"/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  <c r="CA42" s="251"/>
      <c r="CB42" s="251"/>
      <c r="CC42" s="251"/>
      <c r="CD42" s="251"/>
      <c r="CE42" s="251"/>
      <c r="CF42" s="251"/>
      <c r="CG42" s="251"/>
      <c r="CH42" s="251"/>
      <c r="CI42" s="251"/>
      <c r="CJ42" s="251"/>
      <c r="CK42" s="251"/>
      <c r="CL42" s="251"/>
      <c r="CM42" s="251"/>
      <c r="CN42" s="251"/>
      <c r="CO42" s="251"/>
      <c r="CP42" s="251"/>
      <c r="CQ42" s="251"/>
      <c r="CR42" s="251"/>
      <c r="CS42" s="251"/>
      <c r="CT42" s="251"/>
      <c r="CU42" s="251"/>
      <c r="CV42" s="251"/>
      <c r="CW42" s="251"/>
      <c r="CX42" s="251"/>
      <c r="CY42" s="251"/>
      <c r="CZ42" s="251"/>
      <c r="DA42" s="251"/>
    </row>
    <row r="43" spans="24:105" s="115" customFormat="1" ht="6" customHeight="1"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</row>
    <row r="44" spans="1:105" s="115" customFormat="1" ht="14.25">
      <c r="A44" s="252" t="s">
        <v>242</v>
      </c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4"/>
      <c r="BQ44" s="244"/>
      <c r="BR44" s="244"/>
      <c r="BS44" s="244"/>
      <c r="BT44" s="244"/>
      <c r="BU44" s="244"/>
      <c r="BV44" s="244"/>
      <c r="BW44" s="244"/>
      <c r="BX44" s="244"/>
      <c r="BY44" s="244"/>
      <c r="BZ44" s="244"/>
      <c r="CA44" s="244"/>
      <c r="CB44" s="244"/>
      <c r="CC44" s="244"/>
      <c r="CD44" s="244"/>
      <c r="CE44" s="244"/>
      <c r="CF44" s="244"/>
      <c r="CG44" s="244"/>
      <c r="CH44" s="244"/>
      <c r="CI44" s="244"/>
      <c r="CJ44" s="244"/>
      <c r="CK44" s="244"/>
      <c r="CL44" s="244"/>
      <c r="CM44" s="244"/>
      <c r="CN44" s="244"/>
      <c r="CO44" s="244"/>
      <c r="CP44" s="244"/>
      <c r="CQ44" s="244"/>
      <c r="CR44" s="244"/>
      <c r="CS44" s="244"/>
      <c r="CT44" s="244"/>
      <c r="CU44" s="244"/>
      <c r="CV44" s="244"/>
      <c r="CW44" s="244"/>
      <c r="CX44" s="244"/>
      <c r="CY44" s="244"/>
      <c r="CZ44" s="244"/>
      <c r="DA44" s="244"/>
    </row>
    <row r="45" ht="10.5" customHeight="1"/>
    <row r="46" spans="1:137" s="118" customFormat="1" ht="45" customHeight="1">
      <c r="A46" s="232" t="s">
        <v>244</v>
      </c>
      <c r="B46" s="233"/>
      <c r="C46" s="233"/>
      <c r="D46" s="233"/>
      <c r="E46" s="233"/>
      <c r="F46" s="233"/>
      <c r="G46" s="234"/>
      <c r="H46" s="232" t="s">
        <v>0</v>
      </c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4"/>
      <c r="BD46" s="232" t="s">
        <v>292</v>
      </c>
      <c r="BE46" s="233"/>
      <c r="BF46" s="233"/>
      <c r="BG46" s="233"/>
      <c r="BH46" s="233"/>
      <c r="BI46" s="233"/>
      <c r="BJ46" s="233"/>
      <c r="BK46" s="233"/>
      <c r="BL46" s="233"/>
      <c r="BM46" s="233"/>
      <c r="BN46" s="233"/>
      <c r="BO46" s="233"/>
      <c r="BP46" s="233"/>
      <c r="BQ46" s="233"/>
      <c r="BR46" s="233"/>
      <c r="BS46" s="234"/>
      <c r="BT46" s="232" t="s">
        <v>293</v>
      </c>
      <c r="BU46" s="233"/>
      <c r="BV46" s="233"/>
      <c r="BW46" s="233"/>
      <c r="BX46" s="233"/>
      <c r="BY46" s="233"/>
      <c r="BZ46" s="233"/>
      <c r="CA46" s="233"/>
      <c r="CB46" s="233"/>
      <c r="CC46" s="233"/>
      <c r="CD46" s="233"/>
      <c r="CE46" s="233"/>
      <c r="CF46" s="233"/>
      <c r="CG46" s="233"/>
      <c r="CH46" s="233"/>
      <c r="CI46" s="234"/>
      <c r="CJ46" s="232" t="s">
        <v>294</v>
      </c>
      <c r="CK46" s="233"/>
      <c r="CL46" s="233"/>
      <c r="CM46" s="233"/>
      <c r="CN46" s="233"/>
      <c r="CO46" s="233"/>
      <c r="CP46" s="233"/>
      <c r="CQ46" s="233"/>
      <c r="CR46" s="233"/>
      <c r="CS46" s="233"/>
      <c r="CT46" s="233"/>
      <c r="CU46" s="233"/>
      <c r="CV46" s="233"/>
      <c r="CW46" s="233"/>
      <c r="CX46" s="233"/>
      <c r="CY46" s="233"/>
      <c r="CZ46" s="233"/>
      <c r="DA46" s="234"/>
      <c r="EG46" s="118">
        <v>5</v>
      </c>
    </row>
    <row r="47" spans="1:105" s="119" customFormat="1" ht="12.75">
      <c r="A47" s="247">
        <v>1</v>
      </c>
      <c r="B47" s="247"/>
      <c r="C47" s="247"/>
      <c r="D47" s="247"/>
      <c r="E47" s="247"/>
      <c r="F47" s="247"/>
      <c r="G47" s="247"/>
      <c r="H47" s="247">
        <v>2</v>
      </c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247"/>
      <c r="AR47" s="247"/>
      <c r="AS47" s="247"/>
      <c r="AT47" s="247"/>
      <c r="AU47" s="247"/>
      <c r="AV47" s="247"/>
      <c r="AW47" s="247"/>
      <c r="AX47" s="247"/>
      <c r="AY47" s="247"/>
      <c r="AZ47" s="247"/>
      <c r="BA47" s="247"/>
      <c r="BB47" s="247"/>
      <c r="BC47" s="247"/>
      <c r="BD47" s="247">
        <v>3</v>
      </c>
      <c r="BE47" s="247"/>
      <c r="BF47" s="247"/>
      <c r="BG47" s="247"/>
      <c r="BH47" s="247"/>
      <c r="BI47" s="247"/>
      <c r="BJ47" s="247"/>
      <c r="BK47" s="247"/>
      <c r="BL47" s="247"/>
      <c r="BM47" s="247"/>
      <c r="BN47" s="247"/>
      <c r="BO47" s="247"/>
      <c r="BP47" s="247"/>
      <c r="BQ47" s="247"/>
      <c r="BR47" s="247"/>
      <c r="BS47" s="247"/>
      <c r="BT47" s="247">
        <v>4</v>
      </c>
      <c r="BU47" s="247"/>
      <c r="BV47" s="247"/>
      <c r="BW47" s="247"/>
      <c r="BX47" s="247"/>
      <c r="BY47" s="247"/>
      <c r="BZ47" s="247"/>
      <c r="CA47" s="247"/>
      <c r="CB47" s="247"/>
      <c r="CC47" s="247"/>
      <c r="CD47" s="247"/>
      <c r="CE47" s="247"/>
      <c r="CF47" s="247"/>
      <c r="CG47" s="247"/>
      <c r="CH47" s="247"/>
      <c r="CI47" s="247"/>
      <c r="CJ47" s="247">
        <v>5</v>
      </c>
      <c r="CK47" s="247"/>
      <c r="CL47" s="247"/>
      <c r="CM47" s="247"/>
      <c r="CN47" s="247"/>
      <c r="CO47" s="247"/>
      <c r="CP47" s="247"/>
      <c r="CQ47" s="247"/>
      <c r="CR47" s="247"/>
      <c r="CS47" s="247"/>
      <c r="CT47" s="247"/>
      <c r="CU47" s="247"/>
      <c r="CV47" s="247"/>
      <c r="CW47" s="247"/>
      <c r="CX47" s="247"/>
      <c r="CY47" s="247"/>
      <c r="CZ47" s="247"/>
      <c r="DA47" s="247"/>
    </row>
    <row r="48" spans="1:105" s="120" customFormat="1" ht="15" customHeight="1">
      <c r="A48" s="253"/>
      <c r="B48" s="253"/>
      <c r="C48" s="253"/>
      <c r="D48" s="253"/>
      <c r="E48" s="253"/>
      <c r="F48" s="253"/>
      <c r="G48" s="253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8"/>
      <c r="BQ48" s="248"/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8"/>
      <c r="CC48" s="248"/>
      <c r="CD48" s="248"/>
      <c r="CE48" s="248"/>
      <c r="CF48" s="248"/>
      <c r="CG48" s="248"/>
      <c r="CH48" s="248"/>
      <c r="CI48" s="248"/>
      <c r="CJ48" s="248"/>
      <c r="CK48" s="248"/>
      <c r="CL48" s="248"/>
      <c r="CM48" s="248"/>
      <c r="CN48" s="248"/>
      <c r="CO48" s="248"/>
      <c r="CP48" s="248"/>
      <c r="CQ48" s="248"/>
      <c r="CR48" s="248"/>
      <c r="CS48" s="248"/>
      <c r="CT48" s="248"/>
      <c r="CU48" s="248"/>
      <c r="CV48" s="248"/>
      <c r="CW48" s="248"/>
      <c r="CX48" s="248"/>
      <c r="CY48" s="248"/>
      <c r="CZ48" s="248"/>
      <c r="DA48" s="248"/>
    </row>
    <row r="49" spans="1:105" s="120" customFormat="1" ht="15" customHeight="1">
      <c r="A49" s="253"/>
      <c r="B49" s="253"/>
      <c r="C49" s="253"/>
      <c r="D49" s="253"/>
      <c r="E49" s="253"/>
      <c r="F49" s="253"/>
      <c r="G49" s="253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  <c r="BB49" s="254"/>
      <c r="BC49" s="254"/>
      <c r="BD49" s="248"/>
      <c r="BE49" s="248"/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248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  <c r="CB49" s="248"/>
      <c r="CC49" s="248"/>
      <c r="CD49" s="248"/>
      <c r="CE49" s="248"/>
      <c r="CF49" s="248"/>
      <c r="CG49" s="248"/>
      <c r="CH49" s="248"/>
      <c r="CI49" s="248"/>
      <c r="CJ49" s="248"/>
      <c r="CK49" s="248"/>
      <c r="CL49" s="248"/>
      <c r="CM49" s="248"/>
      <c r="CN49" s="248"/>
      <c r="CO49" s="248"/>
      <c r="CP49" s="248"/>
      <c r="CQ49" s="248"/>
      <c r="CR49" s="248"/>
      <c r="CS49" s="248"/>
      <c r="CT49" s="248"/>
      <c r="CU49" s="248"/>
      <c r="CV49" s="248"/>
      <c r="CW49" s="248"/>
      <c r="CX49" s="248"/>
      <c r="CY49" s="248"/>
      <c r="CZ49" s="248"/>
      <c r="DA49" s="248"/>
    </row>
    <row r="50" spans="1:105" s="120" customFormat="1" ht="15" customHeight="1">
      <c r="A50" s="253"/>
      <c r="B50" s="253"/>
      <c r="C50" s="253"/>
      <c r="D50" s="253"/>
      <c r="E50" s="253"/>
      <c r="F50" s="253"/>
      <c r="G50" s="253"/>
      <c r="H50" s="265" t="s">
        <v>254</v>
      </c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5"/>
      <c r="AU50" s="265"/>
      <c r="AV50" s="265"/>
      <c r="AW50" s="265"/>
      <c r="AX50" s="265"/>
      <c r="AY50" s="265"/>
      <c r="AZ50" s="265"/>
      <c r="BA50" s="265"/>
      <c r="BB50" s="265"/>
      <c r="BC50" s="266"/>
      <c r="BD50" s="248" t="s">
        <v>255</v>
      </c>
      <c r="BE50" s="248"/>
      <c r="BF50" s="248"/>
      <c r="BG50" s="248"/>
      <c r="BH50" s="248"/>
      <c r="BI50" s="248"/>
      <c r="BJ50" s="248"/>
      <c r="BK50" s="248"/>
      <c r="BL50" s="248"/>
      <c r="BM50" s="248"/>
      <c r="BN50" s="248"/>
      <c r="BO50" s="248"/>
      <c r="BP50" s="248"/>
      <c r="BQ50" s="248"/>
      <c r="BR50" s="248"/>
      <c r="BS50" s="248"/>
      <c r="BT50" s="248" t="s">
        <v>255</v>
      </c>
      <c r="BU50" s="248"/>
      <c r="BV50" s="248"/>
      <c r="BW50" s="248"/>
      <c r="BX50" s="248"/>
      <c r="BY50" s="248"/>
      <c r="BZ50" s="248"/>
      <c r="CA50" s="248"/>
      <c r="CB50" s="248"/>
      <c r="CC50" s="248"/>
      <c r="CD50" s="248"/>
      <c r="CE50" s="248"/>
      <c r="CF50" s="248"/>
      <c r="CG50" s="248"/>
      <c r="CH50" s="248"/>
      <c r="CI50" s="248"/>
      <c r="CJ50" s="248"/>
      <c r="CK50" s="248"/>
      <c r="CL50" s="248"/>
      <c r="CM50" s="248"/>
      <c r="CN50" s="248"/>
      <c r="CO50" s="248"/>
      <c r="CP50" s="248"/>
      <c r="CQ50" s="248"/>
      <c r="CR50" s="248"/>
      <c r="CS50" s="248"/>
      <c r="CT50" s="248"/>
      <c r="CU50" s="248"/>
      <c r="CV50" s="248"/>
      <c r="CW50" s="248"/>
      <c r="CX50" s="248"/>
      <c r="CY50" s="248"/>
      <c r="CZ50" s="248"/>
      <c r="DA50" s="248"/>
    </row>
    <row r="51" s="38" customFormat="1" ht="12" customHeight="1"/>
    <row r="52" spans="1:105" s="115" customFormat="1" ht="14.25">
      <c r="A52" s="245" t="s">
        <v>295</v>
      </c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5"/>
      <c r="AV52" s="245"/>
      <c r="AW52" s="245"/>
      <c r="AX52" s="245"/>
      <c r="AY52" s="245"/>
      <c r="AZ52" s="245"/>
      <c r="BA52" s="245"/>
      <c r="BB52" s="245"/>
      <c r="BC52" s="245"/>
      <c r="BD52" s="245"/>
      <c r="BE52" s="245"/>
      <c r="BF52" s="245"/>
      <c r="BG52" s="245"/>
      <c r="BH52" s="245"/>
      <c r="BI52" s="245"/>
      <c r="BJ52" s="245"/>
      <c r="BK52" s="245"/>
      <c r="BL52" s="245"/>
      <c r="BM52" s="245"/>
      <c r="BN52" s="245"/>
      <c r="BO52" s="245"/>
      <c r="BP52" s="245"/>
      <c r="BQ52" s="245"/>
      <c r="BR52" s="245"/>
      <c r="BS52" s="245"/>
      <c r="BT52" s="245"/>
      <c r="BU52" s="245"/>
      <c r="BV52" s="245"/>
      <c r="BW52" s="245"/>
      <c r="BX52" s="245"/>
      <c r="BY52" s="245"/>
      <c r="BZ52" s="245"/>
      <c r="CA52" s="245"/>
      <c r="CB52" s="245"/>
      <c r="CC52" s="245"/>
      <c r="CD52" s="245"/>
      <c r="CE52" s="245"/>
      <c r="CF52" s="245"/>
      <c r="CG52" s="245"/>
      <c r="CH52" s="245"/>
      <c r="CI52" s="245"/>
      <c r="CJ52" s="245"/>
      <c r="CK52" s="245"/>
      <c r="CL52" s="245"/>
      <c r="CM52" s="245"/>
      <c r="CN52" s="245"/>
      <c r="CO52" s="245"/>
      <c r="CP52" s="245"/>
      <c r="CQ52" s="245"/>
      <c r="CR52" s="245"/>
      <c r="CS52" s="245"/>
      <c r="CT52" s="245"/>
      <c r="CU52" s="245"/>
      <c r="CV52" s="245"/>
      <c r="CW52" s="245"/>
      <c r="CX52" s="245"/>
      <c r="CY52" s="245"/>
      <c r="CZ52" s="245"/>
      <c r="DA52" s="245"/>
    </row>
    <row r="53" ht="6" customHeight="1"/>
    <row r="54" spans="1:105" s="115" customFormat="1" ht="14.25">
      <c r="A54" s="115" t="s">
        <v>241</v>
      </c>
      <c r="X54" s="251" t="s">
        <v>391</v>
      </c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51"/>
      <c r="BC54" s="251"/>
      <c r="BD54" s="251"/>
      <c r="BE54" s="251"/>
      <c r="BF54" s="251"/>
      <c r="BG54" s="251"/>
      <c r="BH54" s="251"/>
      <c r="BI54" s="251"/>
      <c r="BJ54" s="251"/>
      <c r="BK54" s="251"/>
      <c r="BL54" s="251"/>
      <c r="BM54" s="251"/>
      <c r="BN54" s="251"/>
      <c r="BO54" s="251"/>
      <c r="BP54" s="251"/>
      <c r="BQ54" s="251"/>
      <c r="BR54" s="251"/>
      <c r="BS54" s="251"/>
      <c r="BT54" s="251"/>
      <c r="BU54" s="251"/>
      <c r="BV54" s="251"/>
      <c r="BW54" s="251"/>
      <c r="BX54" s="251"/>
      <c r="BY54" s="251"/>
      <c r="BZ54" s="251"/>
      <c r="CA54" s="251"/>
      <c r="CB54" s="251"/>
      <c r="CC54" s="251"/>
      <c r="CD54" s="251"/>
      <c r="CE54" s="251"/>
      <c r="CF54" s="251"/>
      <c r="CG54" s="251"/>
      <c r="CH54" s="251"/>
      <c r="CI54" s="251"/>
      <c r="CJ54" s="251"/>
      <c r="CK54" s="251"/>
      <c r="CL54" s="251"/>
      <c r="CM54" s="251"/>
      <c r="CN54" s="251"/>
      <c r="CO54" s="251"/>
      <c r="CP54" s="251"/>
      <c r="CQ54" s="251"/>
      <c r="CR54" s="251"/>
      <c r="CS54" s="251"/>
      <c r="CT54" s="251"/>
      <c r="CU54" s="251"/>
      <c r="CV54" s="251"/>
      <c r="CW54" s="251"/>
      <c r="CX54" s="251"/>
      <c r="CY54" s="251"/>
      <c r="CZ54" s="251"/>
      <c r="DA54" s="251"/>
    </row>
    <row r="55" spans="24:105" s="115" customFormat="1" ht="6" customHeight="1"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</row>
    <row r="56" spans="1:105" s="115" customFormat="1" ht="14.25">
      <c r="A56" s="252" t="s">
        <v>242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44" t="s">
        <v>398</v>
      </c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4"/>
      <c r="BJ56" s="244"/>
      <c r="BK56" s="244"/>
      <c r="BL56" s="244"/>
      <c r="BM56" s="244"/>
      <c r="BN56" s="244"/>
      <c r="BO56" s="244"/>
      <c r="BP56" s="244"/>
      <c r="BQ56" s="244"/>
      <c r="BR56" s="244"/>
      <c r="BS56" s="244"/>
      <c r="BT56" s="244"/>
      <c r="BU56" s="244"/>
      <c r="BV56" s="244"/>
      <c r="BW56" s="244"/>
      <c r="BX56" s="244"/>
      <c r="BY56" s="244"/>
      <c r="BZ56" s="244"/>
      <c r="CA56" s="244"/>
      <c r="CB56" s="244"/>
      <c r="CC56" s="244"/>
      <c r="CD56" s="244"/>
      <c r="CE56" s="244"/>
      <c r="CF56" s="244"/>
      <c r="CG56" s="244"/>
      <c r="CH56" s="244"/>
      <c r="CI56" s="244"/>
      <c r="CJ56" s="244"/>
      <c r="CK56" s="244"/>
      <c r="CL56" s="244"/>
      <c r="CM56" s="244"/>
      <c r="CN56" s="244"/>
      <c r="CO56" s="244"/>
      <c r="CP56" s="244"/>
      <c r="CQ56" s="244"/>
      <c r="CR56" s="244"/>
      <c r="CS56" s="244"/>
      <c r="CT56" s="244"/>
      <c r="CU56" s="244"/>
      <c r="CV56" s="244"/>
      <c r="CW56" s="244"/>
      <c r="CX56" s="244"/>
      <c r="CY56" s="244"/>
      <c r="CZ56" s="244"/>
      <c r="DA56" s="244"/>
    </row>
    <row r="57" ht="10.5" customHeight="1"/>
    <row r="58" spans="1:105" s="118" customFormat="1" ht="55.5" customHeight="1">
      <c r="A58" s="232" t="s">
        <v>244</v>
      </c>
      <c r="B58" s="233"/>
      <c r="C58" s="233"/>
      <c r="D58" s="233"/>
      <c r="E58" s="233"/>
      <c r="F58" s="233"/>
      <c r="G58" s="234"/>
      <c r="H58" s="232" t="s">
        <v>296</v>
      </c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34"/>
      <c r="BD58" s="232" t="s">
        <v>297</v>
      </c>
      <c r="BE58" s="233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233"/>
      <c r="BR58" s="233"/>
      <c r="BS58" s="234"/>
      <c r="BT58" s="232" t="s">
        <v>298</v>
      </c>
      <c r="BU58" s="233"/>
      <c r="BV58" s="233"/>
      <c r="BW58" s="233"/>
      <c r="BX58" s="233"/>
      <c r="BY58" s="233"/>
      <c r="BZ58" s="233"/>
      <c r="CA58" s="233"/>
      <c r="CB58" s="233"/>
      <c r="CC58" s="233"/>
      <c r="CD58" s="234"/>
      <c r="CE58" s="232" t="s">
        <v>299</v>
      </c>
      <c r="CF58" s="233"/>
      <c r="CG58" s="233"/>
      <c r="CH58" s="233"/>
      <c r="CI58" s="233"/>
      <c r="CJ58" s="233"/>
      <c r="CK58" s="233"/>
      <c r="CL58" s="233"/>
      <c r="CM58" s="233"/>
      <c r="CN58" s="233"/>
      <c r="CO58" s="233"/>
      <c r="CP58" s="233"/>
      <c r="CQ58" s="233"/>
      <c r="CR58" s="233"/>
      <c r="CS58" s="233"/>
      <c r="CT58" s="233"/>
      <c r="CU58" s="233"/>
      <c r="CV58" s="233"/>
      <c r="CW58" s="233"/>
      <c r="CX58" s="233"/>
      <c r="CY58" s="233"/>
      <c r="CZ58" s="233"/>
      <c r="DA58" s="234"/>
    </row>
    <row r="59" spans="1:105" s="119" customFormat="1" ht="12.75">
      <c r="A59" s="247">
        <v>1</v>
      </c>
      <c r="B59" s="247"/>
      <c r="C59" s="247"/>
      <c r="D59" s="247"/>
      <c r="E59" s="247"/>
      <c r="F59" s="247"/>
      <c r="G59" s="247"/>
      <c r="H59" s="247">
        <v>2</v>
      </c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  <c r="AP59" s="247"/>
      <c r="AQ59" s="247"/>
      <c r="AR59" s="247"/>
      <c r="AS59" s="247"/>
      <c r="AT59" s="247"/>
      <c r="AU59" s="247"/>
      <c r="AV59" s="247"/>
      <c r="AW59" s="247"/>
      <c r="AX59" s="247"/>
      <c r="AY59" s="247"/>
      <c r="AZ59" s="247"/>
      <c r="BA59" s="247"/>
      <c r="BB59" s="247"/>
      <c r="BC59" s="247"/>
      <c r="BD59" s="247">
        <v>3</v>
      </c>
      <c r="BE59" s="247"/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>
        <v>4</v>
      </c>
      <c r="BU59" s="247"/>
      <c r="BV59" s="247"/>
      <c r="BW59" s="247"/>
      <c r="BX59" s="247"/>
      <c r="BY59" s="247"/>
      <c r="BZ59" s="247"/>
      <c r="CA59" s="247"/>
      <c r="CB59" s="247"/>
      <c r="CC59" s="247"/>
      <c r="CD59" s="247"/>
      <c r="CE59" s="247">
        <v>5</v>
      </c>
      <c r="CF59" s="247"/>
      <c r="CG59" s="247"/>
      <c r="CH59" s="247"/>
      <c r="CI59" s="247"/>
      <c r="CJ59" s="247"/>
      <c r="CK59" s="247"/>
      <c r="CL59" s="247"/>
      <c r="CM59" s="247"/>
      <c r="CN59" s="247"/>
      <c r="CO59" s="247"/>
      <c r="CP59" s="247"/>
      <c r="CQ59" s="247"/>
      <c r="CR59" s="247"/>
      <c r="CS59" s="247"/>
      <c r="CT59" s="247"/>
      <c r="CU59" s="247"/>
      <c r="CV59" s="247"/>
      <c r="CW59" s="247"/>
      <c r="CX59" s="247"/>
      <c r="CY59" s="247"/>
      <c r="CZ59" s="247"/>
      <c r="DA59" s="247"/>
    </row>
    <row r="60" spans="1:105" s="120" customFormat="1" ht="15" customHeight="1">
      <c r="A60" s="253" t="s">
        <v>175</v>
      </c>
      <c r="B60" s="253"/>
      <c r="C60" s="253"/>
      <c r="D60" s="253"/>
      <c r="E60" s="253"/>
      <c r="F60" s="253"/>
      <c r="G60" s="253"/>
      <c r="H60" s="254" t="s">
        <v>392</v>
      </c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4"/>
      <c r="AT60" s="254"/>
      <c r="AU60" s="254"/>
      <c r="AV60" s="254"/>
      <c r="AW60" s="254"/>
      <c r="AX60" s="254"/>
      <c r="AY60" s="254"/>
      <c r="AZ60" s="254"/>
      <c r="BA60" s="254"/>
      <c r="BB60" s="254"/>
      <c r="BC60" s="254"/>
      <c r="BD60" s="248">
        <v>31430638</v>
      </c>
      <c r="BE60" s="248"/>
      <c r="BF60" s="248"/>
      <c r="BG60" s="248"/>
      <c r="BH60" s="248"/>
      <c r="BI60" s="248"/>
      <c r="BJ60" s="248"/>
      <c r="BK60" s="248"/>
      <c r="BL60" s="248"/>
      <c r="BM60" s="248"/>
      <c r="BN60" s="248"/>
      <c r="BO60" s="248"/>
      <c r="BP60" s="248"/>
      <c r="BQ60" s="248"/>
      <c r="BR60" s="248"/>
      <c r="BS60" s="248"/>
      <c r="BT60" s="248">
        <v>1.5</v>
      </c>
      <c r="BU60" s="248"/>
      <c r="BV60" s="248"/>
      <c r="BW60" s="248"/>
      <c r="BX60" s="248"/>
      <c r="BY60" s="248"/>
      <c r="BZ60" s="248"/>
      <c r="CA60" s="248"/>
      <c r="CB60" s="248"/>
      <c r="CC60" s="248"/>
      <c r="CD60" s="248"/>
      <c r="CE60" s="248">
        <v>498918</v>
      </c>
      <c r="CF60" s="248"/>
      <c r="CG60" s="248"/>
      <c r="CH60" s="248"/>
      <c r="CI60" s="248"/>
      <c r="CJ60" s="248"/>
      <c r="CK60" s="248"/>
      <c r="CL60" s="248"/>
      <c r="CM60" s="248"/>
      <c r="CN60" s="248"/>
      <c r="CO60" s="248"/>
      <c r="CP60" s="248"/>
      <c r="CQ60" s="248"/>
      <c r="CR60" s="248"/>
      <c r="CS60" s="248"/>
      <c r="CT60" s="248"/>
      <c r="CU60" s="248"/>
      <c r="CV60" s="248"/>
      <c r="CW60" s="248"/>
      <c r="CX60" s="248"/>
      <c r="CY60" s="248"/>
      <c r="CZ60" s="248"/>
      <c r="DA60" s="248"/>
    </row>
    <row r="61" spans="1:105" s="120" customFormat="1" ht="15" customHeight="1">
      <c r="A61" s="268" t="s">
        <v>277</v>
      </c>
      <c r="B61" s="269"/>
      <c r="C61" s="269"/>
      <c r="D61" s="269"/>
      <c r="E61" s="269"/>
      <c r="F61" s="269"/>
      <c r="G61" s="270"/>
      <c r="H61" s="271" t="s">
        <v>395</v>
      </c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3"/>
      <c r="BD61" s="262">
        <v>3385636</v>
      </c>
      <c r="BE61" s="260"/>
      <c r="BF61" s="260"/>
      <c r="BG61" s="260"/>
      <c r="BH61" s="260"/>
      <c r="BI61" s="260"/>
      <c r="BJ61" s="260"/>
      <c r="BK61" s="260"/>
      <c r="BL61" s="260"/>
      <c r="BM61" s="260"/>
      <c r="BN61" s="260"/>
      <c r="BO61" s="260"/>
      <c r="BP61" s="260"/>
      <c r="BQ61" s="260"/>
      <c r="BR61" s="260"/>
      <c r="BS61" s="261"/>
      <c r="BT61" s="262">
        <v>2.2</v>
      </c>
      <c r="BU61" s="260"/>
      <c r="BV61" s="260"/>
      <c r="BW61" s="260"/>
      <c r="BX61" s="260"/>
      <c r="BY61" s="260"/>
      <c r="BZ61" s="260"/>
      <c r="CA61" s="260"/>
      <c r="CB61" s="260"/>
      <c r="CC61" s="260"/>
      <c r="CD61" s="261"/>
      <c r="CE61" s="262">
        <v>56621</v>
      </c>
      <c r="CF61" s="260"/>
      <c r="CG61" s="260"/>
      <c r="CH61" s="260"/>
      <c r="CI61" s="260"/>
      <c r="CJ61" s="260"/>
      <c r="CK61" s="260"/>
      <c r="CL61" s="260"/>
      <c r="CM61" s="260"/>
      <c r="CN61" s="260"/>
      <c r="CO61" s="260"/>
      <c r="CP61" s="260"/>
      <c r="CQ61" s="260"/>
      <c r="CR61" s="260"/>
      <c r="CS61" s="260"/>
      <c r="CT61" s="260"/>
      <c r="CU61" s="260"/>
      <c r="CV61" s="260"/>
      <c r="CW61" s="260"/>
      <c r="CX61" s="260"/>
      <c r="CY61" s="260"/>
      <c r="CZ61" s="260"/>
      <c r="DA61" s="261"/>
    </row>
    <row r="62" spans="1:105" s="120" customFormat="1" ht="15" customHeight="1">
      <c r="A62" s="268" t="s">
        <v>288</v>
      </c>
      <c r="B62" s="269"/>
      <c r="C62" s="269"/>
      <c r="D62" s="269"/>
      <c r="E62" s="269"/>
      <c r="F62" s="269"/>
      <c r="G62" s="270"/>
      <c r="H62" s="254" t="s">
        <v>393</v>
      </c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4"/>
      <c r="AR62" s="254"/>
      <c r="AS62" s="254"/>
      <c r="AT62" s="254"/>
      <c r="AU62" s="254"/>
      <c r="AV62" s="254"/>
      <c r="AW62" s="254"/>
      <c r="AX62" s="254"/>
      <c r="AY62" s="254"/>
      <c r="AZ62" s="254"/>
      <c r="BA62" s="254"/>
      <c r="BB62" s="254"/>
      <c r="BC62" s="254"/>
      <c r="BD62" s="262"/>
      <c r="BE62" s="260"/>
      <c r="BF62" s="260"/>
      <c r="BG62" s="260"/>
      <c r="BH62" s="260"/>
      <c r="BI62" s="260"/>
      <c r="BJ62" s="260"/>
      <c r="BK62" s="260"/>
      <c r="BL62" s="260"/>
      <c r="BM62" s="260"/>
      <c r="BN62" s="260"/>
      <c r="BO62" s="260"/>
      <c r="BP62" s="260"/>
      <c r="BQ62" s="260"/>
      <c r="BR62" s="260"/>
      <c r="BS62" s="261"/>
      <c r="BT62" s="262"/>
      <c r="BU62" s="260"/>
      <c r="BV62" s="260"/>
      <c r="BW62" s="260"/>
      <c r="BX62" s="260"/>
      <c r="BY62" s="260"/>
      <c r="BZ62" s="260"/>
      <c r="CA62" s="260"/>
      <c r="CB62" s="260"/>
      <c r="CC62" s="260"/>
      <c r="CD62" s="261"/>
      <c r="CE62" s="262">
        <v>57846</v>
      </c>
      <c r="CF62" s="260"/>
      <c r="CG62" s="260"/>
      <c r="CH62" s="260"/>
      <c r="CI62" s="260"/>
      <c r="CJ62" s="260"/>
      <c r="CK62" s="260"/>
      <c r="CL62" s="260"/>
      <c r="CM62" s="260"/>
      <c r="CN62" s="260"/>
      <c r="CO62" s="260"/>
      <c r="CP62" s="260"/>
      <c r="CQ62" s="260"/>
      <c r="CR62" s="260"/>
      <c r="CS62" s="260"/>
      <c r="CT62" s="260"/>
      <c r="CU62" s="260"/>
      <c r="CV62" s="260"/>
      <c r="CW62" s="260"/>
      <c r="CX62" s="260"/>
      <c r="CY62" s="260"/>
      <c r="CZ62" s="260"/>
      <c r="DA62" s="261"/>
    </row>
    <row r="63" spans="1:105" s="120" customFormat="1" ht="15" customHeight="1">
      <c r="A63" s="253" t="s">
        <v>394</v>
      </c>
      <c r="B63" s="253"/>
      <c r="C63" s="253"/>
      <c r="D63" s="253"/>
      <c r="E63" s="253"/>
      <c r="F63" s="253"/>
      <c r="G63" s="253"/>
      <c r="H63" s="254" t="s">
        <v>396</v>
      </c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  <c r="AP63" s="254"/>
      <c r="AQ63" s="254"/>
      <c r="AR63" s="254"/>
      <c r="AS63" s="254"/>
      <c r="AT63" s="254"/>
      <c r="AU63" s="254"/>
      <c r="AV63" s="254"/>
      <c r="AW63" s="254"/>
      <c r="AX63" s="254"/>
      <c r="AY63" s="254"/>
      <c r="AZ63" s="254"/>
      <c r="BA63" s="254"/>
      <c r="BB63" s="254"/>
      <c r="BC63" s="254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8"/>
      <c r="BS63" s="248"/>
      <c r="BT63" s="248"/>
      <c r="BU63" s="248"/>
      <c r="BV63" s="248"/>
      <c r="BW63" s="248"/>
      <c r="BX63" s="248"/>
      <c r="BY63" s="248"/>
      <c r="BZ63" s="248"/>
      <c r="CA63" s="248"/>
      <c r="CB63" s="248"/>
      <c r="CC63" s="248"/>
      <c r="CD63" s="248"/>
      <c r="CE63" s="248">
        <v>49595</v>
      </c>
      <c r="CF63" s="248"/>
      <c r="CG63" s="248"/>
      <c r="CH63" s="248"/>
      <c r="CI63" s="248"/>
      <c r="CJ63" s="248"/>
      <c r="CK63" s="248"/>
      <c r="CL63" s="248"/>
      <c r="CM63" s="248"/>
      <c r="CN63" s="248"/>
      <c r="CO63" s="248"/>
      <c r="CP63" s="248"/>
      <c r="CQ63" s="248"/>
      <c r="CR63" s="248"/>
      <c r="CS63" s="248"/>
      <c r="CT63" s="248"/>
      <c r="CU63" s="248"/>
      <c r="CV63" s="248"/>
      <c r="CW63" s="248"/>
      <c r="CX63" s="248"/>
      <c r="CY63" s="248"/>
      <c r="CZ63" s="248"/>
      <c r="DA63" s="248"/>
    </row>
    <row r="64" spans="1:105" s="120" customFormat="1" ht="15" customHeight="1">
      <c r="A64" s="253"/>
      <c r="B64" s="253"/>
      <c r="C64" s="253"/>
      <c r="D64" s="253"/>
      <c r="E64" s="253"/>
      <c r="F64" s="253"/>
      <c r="G64" s="253"/>
      <c r="H64" s="265" t="s">
        <v>254</v>
      </c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O64" s="265"/>
      <c r="AP64" s="265"/>
      <c r="AQ64" s="265"/>
      <c r="AR64" s="265"/>
      <c r="AS64" s="265"/>
      <c r="AT64" s="265"/>
      <c r="AU64" s="265"/>
      <c r="AV64" s="265"/>
      <c r="AW64" s="265"/>
      <c r="AX64" s="265"/>
      <c r="AY64" s="265"/>
      <c r="AZ64" s="265"/>
      <c r="BA64" s="265"/>
      <c r="BB64" s="265"/>
      <c r="BC64" s="266"/>
      <c r="BD64" s="248"/>
      <c r="BE64" s="248"/>
      <c r="BF64" s="248"/>
      <c r="BG64" s="248"/>
      <c r="BH64" s="248"/>
      <c r="BI64" s="248"/>
      <c r="BJ64" s="248"/>
      <c r="BK64" s="248"/>
      <c r="BL64" s="248"/>
      <c r="BM64" s="248"/>
      <c r="BN64" s="248"/>
      <c r="BO64" s="248"/>
      <c r="BP64" s="248"/>
      <c r="BQ64" s="248"/>
      <c r="BR64" s="248"/>
      <c r="BS64" s="248"/>
      <c r="BT64" s="248" t="s">
        <v>255</v>
      </c>
      <c r="BU64" s="248"/>
      <c r="BV64" s="248"/>
      <c r="BW64" s="248"/>
      <c r="BX64" s="248"/>
      <c r="BY64" s="248"/>
      <c r="BZ64" s="248"/>
      <c r="CA64" s="248"/>
      <c r="CB64" s="248"/>
      <c r="CC64" s="248"/>
      <c r="CD64" s="248"/>
      <c r="CE64" s="248">
        <f>CE60+CE61+CE62+CE63</f>
        <v>662980</v>
      </c>
      <c r="CF64" s="248"/>
      <c r="CG64" s="248"/>
      <c r="CH64" s="248"/>
      <c r="CI64" s="248"/>
      <c r="CJ64" s="248"/>
      <c r="CK64" s="248"/>
      <c r="CL64" s="248"/>
      <c r="CM64" s="248"/>
      <c r="CN64" s="248"/>
      <c r="CO64" s="248"/>
      <c r="CP64" s="248"/>
      <c r="CQ64" s="248"/>
      <c r="CR64" s="248"/>
      <c r="CS64" s="248"/>
      <c r="CT64" s="248"/>
      <c r="CU64" s="248"/>
      <c r="CV64" s="248"/>
      <c r="CW64" s="248"/>
      <c r="CX64" s="248"/>
      <c r="CY64" s="248"/>
      <c r="CZ64" s="248"/>
      <c r="DA64" s="248"/>
    </row>
    <row r="65" ht="12" customHeight="1"/>
    <row r="66" spans="1:105" s="115" customFormat="1" ht="14.25">
      <c r="A66" s="245" t="s">
        <v>300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245"/>
      <c r="AU66" s="245"/>
      <c r="AV66" s="245"/>
      <c r="AW66" s="245"/>
      <c r="AX66" s="245"/>
      <c r="AY66" s="245"/>
      <c r="AZ66" s="245"/>
      <c r="BA66" s="245"/>
      <c r="BB66" s="245"/>
      <c r="BC66" s="245"/>
      <c r="BD66" s="245"/>
      <c r="BE66" s="245"/>
      <c r="BF66" s="245"/>
      <c r="BG66" s="245"/>
      <c r="BH66" s="245"/>
      <c r="BI66" s="245"/>
      <c r="BJ66" s="245"/>
      <c r="BK66" s="245"/>
      <c r="BL66" s="245"/>
      <c r="BM66" s="245"/>
      <c r="BN66" s="245"/>
      <c r="BO66" s="245"/>
      <c r="BP66" s="245"/>
      <c r="BQ66" s="245"/>
      <c r="BR66" s="245"/>
      <c r="BS66" s="245"/>
      <c r="BT66" s="245"/>
      <c r="BU66" s="245"/>
      <c r="BV66" s="245"/>
      <c r="BW66" s="245"/>
      <c r="BX66" s="245"/>
      <c r="BY66" s="245"/>
      <c r="BZ66" s="245"/>
      <c r="CA66" s="245"/>
      <c r="CB66" s="245"/>
      <c r="CC66" s="245"/>
      <c r="CD66" s="245"/>
      <c r="CE66" s="245"/>
      <c r="CF66" s="245"/>
      <c r="CG66" s="245"/>
      <c r="CH66" s="245"/>
      <c r="CI66" s="245"/>
      <c r="CJ66" s="245"/>
      <c r="CK66" s="245"/>
      <c r="CL66" s="245"/>
      <c r="CM66" s="245"/>
      <c r="CN66" s="245"/>
      <c r="CO66" s="245"/>
      <c r="CP66" s="245"/>
      <c r="CQ66" s="245"/>
      <c r="CR66" s="245"/>
      <c r="CS66" s="245"/>
      <c r="CT66" s="245"/>
      <c r="CU66" s="245"/>
      <c r="CV66" s="245"/>
      <c r="CW66" s="245"/>
      <c r="CX66" s="245"/>
      <c r="CY66" s="245"/>
      <c r="CZ66" s="245"/>
      <c r="DA66" s="245"/>
    </row>
    <row r="67" ht="6" customHeight="1"/>
    <row r="68" spans="1:105" s="115" customFormat="1" ht="14.25">
      <c r="A68" s="115" t="s">
        <v>241</v>
      </c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251"/>
      <c r="BB68" s="251"/>
      <c r="BC68" s="251"/>
      <c r="BD68" s="251"/>
      <c r="BE68" s="251"/>
      <c r="BF68" s="251"/>
      <c r="BG68" s="251"/>
      <c r="BH68" s="251"/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1"/>
      <c r="BT68" s="251"/>
      <c r="BU68" s="251"/>
      <c r="BV68" s="251"/>
      <c r="BW68" s="251"/>
      <c r="BX68" s="251"/>
      <c r="BY68" s="251"/>
      <c r="BZ68" s="251"/>
      <c r="CA68" s="251"/>
      <c r="CB68" s="251"/>
      <c r="CC68" s="251"/>
      <c r="CD68" s="251"/>
      <c r="CE68" s="251"/>
      <c r="CF68" s="251"/>
      <c r="CG68" s="251"/>
      <c r="CH68" s="251"/>
      <c r="CI68" s="251"/>
      <c r="CJ68" s="251"/>
      <c r="CK68" s="251"/>
      <c r="CL68" s="251"/>
      <c r="CM68" s="251"/>
      <c r="CN68" s="251"/>
      <c r="CO68" s="251"/>
      <c r="CP68" s="251"/>
      <c r="CQ68" s="251"/>
      <c r="CR68" s="251"/>
      <c r="CS68" s="251"/>
      <c r="CT68" s="251"/>
      <c r="CU68" s="251"/>
      <c r="CV68" s="251"/>
      <c r="CW68" s="251"/>
      <c r="CX68" s="251"/>
      <c r="CY68" s="251"/>
      <c r="CZ68" s="251"/>
      <c r="DA68" s="251"/>
    </row>
    <row r="69" spans="24:105" s="115" customFormat="1" ht="6" customHeight="1"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</row>
    <row r="70" spans="1:105" s="115" customFormat="1" ht="14.25">
      <c r="A70" s="252" t="s">
        <v>242</v>
      </c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44" t="s">
        <v>398</v>
      </c>
      <c r="AQ70" s="244"/>
      <c r="AR70" s="244"/>
      <c r="AS70" s="244"/>
      <c r="AT70" s="244"/>
      <c r="AU70" s="244"/>
      <c r="AV70" s="244"/>
      <c r="AW70" s="244"/>
      <c r="AX70" s="244"/>
      <c r="AY70" s="244"/>
      <c r="AZ70" s="244"/>
      <c r="BA70" s="244"/>
      <c r="BB70" s="244"/>
      <c r="BC70" s="244"/>
      <c r="BD70" s="244"/>
      <c r="BE70" s="244"/>
      <c r="BF70" s="244"/>
      <c r="BG70" s="244"/>
      <c r="BH70" s="244"/>
      <c r="BI70" s="244"/>
      <c r="BJ70" s="244"/>
      <c r="BK70" s="244"/>
      <c r="BL70" s="244"/>
      <c r="BM70" s="244"/>
      <c r="BN70" s="244"/>
      <c r="BO70" s="244"/>
      <c r="BP70" s="244"/>
      <c r="BQ70" s="244"/>
      <c r="BR70" s="244"/>
      <c r="BS70" s="244"/>
      <c r="BT70" s="244"/>
      <c r="BU70" s="244"/>
      <c r="BV70" s="244"/>
      <c r="BW70" s="244"/>
      <c r="BX70" s="244"/>
      <c r="BY70" s="244"/>
      <c r="BZ70" s="244"/>
      <c r="CA70" s="244"/>
      <c r="CB70" s="244"/>
      <c r="CC70" s="244"/>
      <c r="CD70" s="244"/>
      <c r="CE70" s="244"/>
      <c r="CF70" s="244"/>
      <c r="CG70" s="244"/>
      <c r="CH70" s="244"/>
      <c r="CI70" s="244"/>
      <c r="CJ70" s="244"/>
      <c r="CK70" s="244"/>
      <c r="CL70" s="244"/>
      <c r="CM70" s="244"/>
      <c r="CN70" s="244"/>
      <c r="CO70" s="244"/>
      <c r="CP70" s="244"/>
      <c r="CQ70" s="244"/>
      <c r="CR70" s="244"/>
      <c r="CS70" s="244"/>
      <c r="CT70" s="244"/>
      <c r="CU70" s="244"/>
      <c r="CV70" s="244"/>
      <c r="CW70" s="244"/>
      <c r="CX70" s="244"/>
      <c r="CY70" s="244"/>
      <c r="CZ70" s="244"/>
      <c r="DA70" s="244"/>
    </row>
    <row r="71" ht="10.5" customHeight="1"/>
    <row r="72" spans="1:105" s="118" customFormat="1" ht="45" customHeight="1">
      <c r="A72" s="232" t="s">
        <v>244</v>
      </c>
      <c r="B72" s="233"/>
      <c r="C72" s="233"/>
      <c r="D72" s="233"/>
      <c r="E72" s="233"/>
      <c r="F72" s="233"/>
      <c r="G72" s="234"/>
      <c r="H72" s="232" t="s">
        <v>0</v>
      </c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33"/>
      <c r="BB72" s="233"/>
      <c r="BC72" s="234"/>
      <c r="BD72" s="232" t="s">
        <v>292</v>
      </c>
      <c r="BE72" s="233"/>
      <c r="BF72" s="233"/>
      <c r="BG72" s="233"/>
      <c r="BH72" s="233"/>
      <c r="BI72" s="233"/>
      <c r="BJ72" s="233"/>
      <c r="BK72" s="233"/>
      <c r="BL72" s="233"/>
      <c r="BM72" s="233"/>
      <c r="BN72" s="233"/>
      <c r="BO72" s="233"/>
      <c r="BP72" s="233"/>
      <c r="BQ72" s="233"/>
      <c r="BR72" s="233"/>
      <c r="BS72" s="234"/>
      <c r="BT72" s="232" t="s">
        <v>293</v>
      </c>
      <c r="BU72" s="233"/>
      <c r="BV72" s="233"/>
      <c r="BW72" s="233"/>
      <c r="BX72" s="233"/>
      <c r="BY72" s="233"/>
      <c r="BZ72" s="233"/>
      <c r="CA72" s="233"/>
      <c r="CB72" s="233"/>
      <c r="CC72" s="233"/>
      <c r="CD72" s="233"/>
      <c r="CE72" s="233"/>
      <c r="CF72" s="233"/>
      <c r="CG72" s="233"/>
      <c r="CH72" s="233"/>
      <c r="CI72" s="234"/>
      <c r="CJ72" s="232" t="s">
        <v>294</v>
      </c>
      <c r="CK72" s="233"/>
      <c r="CL72" s="233"/>
      <c r="CM72" s="233"/>
      <c r="CN72" s="233"/>
      <c r="CO72" s="233"/>
      <c r="CP72" s="233"/>
      <c r="CQ72" s="233"/>
      <c r="CR72" s="233"/>
      <c r="CS72" s="233"/>
      <c r="CT72" s="233"/>
      <c r="CU72" s="233"/>
      <c r="CV72" s="233"/>
      <c r="CW72" s="233"/>
      <c r="CX72" s="233"/>
      <c r="CY72" s="233"/>
      <c r="CZ72" s="233"/>
      <c r="DA72" s="234"/>
    </row>
    <row r="73" spans="1:105" s="119" customFormat="1" ht="12.75">
      <c r="A73" s="247">
        <v>1</v>
      </c>
      <c r="B73" s="247"/>
      <c r="C73" s="247"/>
      <c r="D73" s="247"/>
      <c r="E73" s="247"/>
      <c r="F73" s="247"/>
      <c r="G73" s="247"/>
      <c r="H73" s="247">
        <v>2</v>
      </c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7"/>
      <c r="AK73" s="247"/>
      <c r="AL73" s="247"/>
      <c r="AM73" s="247"/>
      <c r="AN73" s="247"/>
      <c r="AO73" s="247"/>
      <c r="AP73" s="247"/>
      <c r="AQ73" s="247"/>
      <c r="AR73" s="247"/>
      <c r="AS73" s="247"/>
      <c r="AT73" s="247"/>
      <c r="AU73" s="247"/>
      <c r="AV73" s="247"/>
      <c r="AW73" s="247"/>
      <c r="AX73" s="247"/>
      <c r="AY73" s="247"/>
      <c r="AZ73" s="247"/>
      <c r="BA73" s="247"/>
      <c r="BB73" s="247"/>
      <c r="BC73" s="247"/>
      <c r="BD73" s="247">
        <v>3</v>
      </c>
      <c r="BE73" s="247"/>
      <c r="BF73" s="247"/>
      <c r="BG73" s="247"/>
      <c r="BH73" s="247"/>
      <c r="BI73" s="247"/>
      <c r="BJ73" s="247"/>
      <c r="BK73" s="247"/>
      <c r="BL73" s="247"/>
      <c r="BM73" s="247"/>
      <c r="BN73" s="247"/>
      <c r="BO73" s="247"/>
      <c r="BP73" s="247"/>
      <c r="BQ73" s="247"/>
      <c r="BR73" s="247"/>
      <c r="BS73" s="247"/>
      <c r="BT73" s="247">
        <v>4</v>
      </c>
      <c r="BU73" s="247"/>
      <c r="BV73" s="247"/>
      <c r="BW73" s="247"/>
      <c r="BX73" s="247"/>
      <c r="BY73" s="247"/>
      <c r="BZ73" s="247"/>
      <c r="CA73" s="247"/>
      <c r="CB73" s="247"/>
      <c r="CC73" s="247"/>
      <c r="CD73" s="247"/>
      <c r="CE73" s="247"/>
      <c r="CF73" s="247"/>
      <c r="CG73" s="247"/>
      <c r="CH73" s="247"/>
      <c r="CI73" s="247"/>
      <c r="CJ73" s="247">
        <v>5</v>
      </c>
      <c r="CK73" s="247"/>
      <c r="CL73" s="247"/>
      <c r="CM73" s="247"/>
      <c r="CN73" s="247"/>
      <c r="CO73" s="247"/>
      <c r="CP73" s="247"/>
      <c r="CQ73" s="247"/>
      <c r="CR73" s="247"/>
      <c r="CS73" s="247"/>
      <c r="CT73" s="247"/>
      <c r="CU73" s="247"/>
      <c r="CV73" s="247"/>
      <c r="CW73" s="247"/>
      <c r="CX73" s="247"/>
      <c r="CY73" s="247"/>
      <c r="CZ73" s="247"/>
      <c r="DA73" s="247"/>
    </row>
    <row r="74" spans="1:105" s="120" customFormat="1" ht="15" customHeight="1">
      <c r="A74" s="253"/>
      <c r="B74" s="253"/>
      <c r="C74" s="253"/>
      <c r="D74" s="253"/>
      <c r="E74" s="253"/>
      <c r="F74" s="253"/>
      <c r="G74" s="253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48"/>
      <c r="BE74" s="248"/>
      <c r="BF74" s="248"/>
      <c r="BG74" s="248"/>
      <c r="BH74" s="248"/>
      <c r="BI74" s="248"/>
      <c r="BJ74" s="248"/>
      <c r="BK74" s="248"/>
      <c r="BL74" s="248"/>
      <c r="BM74" s="248"/>
      <c r="BN74" s="248"/>
      <c r="BO74" s="248"/>
      <c r="BP74" s="248"/>
      <c r="BQ74" s="248"/>
      <c r="BR74" s="248"/>
      <c r="BS74" s="248"/>
      <c r="BT74" s="248"/>
      <c r="BU74" s="248"/>
      <c r="BV74" s="248"/>
      <c r="BW74" s="248"/>
      <c r="BX74" s="248"/>
      <c r="BY74" s="248"/>
      <c r="BZ74" s="248"/>
      <c r="CA74" s="248"/>
      <c r="CB74" s="248"/>
      <c r="CC74" s="248"/>
      <c r="CD74" s="248"/>
      <c r="CE74" s="248"/>
      <c r="CF74" s="248"/>
      <c r="CG74" s="248"/>
      <c r="CH74" s="248"/>
      <c r="CI74" s="248"/>
      <c r="CJ74" s="248"/>
      <c r="CK74" s="248"/>
      <c r="CL74" s="248"/>
      <c r="CM74" s="248"/>
      <c r="CN74" s="248"/>
      <c r="CO74" s="248"/>
      <c r="CP74" s="248"/>
      <c r="CQ74" s="248"/>
      <c r="CR74" s="248"/>
      <c r="CS74" s="248"/>
      <c r="CT74" s="248"/>
      <c r="CU74" s="248"/>
      <c r="CV74" s="248"/>
      <c r="CW74" s="248"/>
      <c r="CX74" s="248"/>
      <c r="CY74" s="248"/>
      <c r="CZ74" s="248"/>
      <c r="DA74" s="248"/>
    </row>
    <row r="75" spans="1:105" s="120" customFormat="1" ht="15" customHeight="1">
      <c r="A75" s="253"/>
      <c r="B75" s="253"/>
      <c r="C75" s="253"/>
      <c r="D75" s="253"/>
      <c r="E75" s="253"/>
      <c r="F75" s="253"/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54"/>
      <c r="AR75" s="254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48"/>
      <c r="BE75" s="248"/>
      <c r="BF75" s="248"/>
      <c r="BG75" s="248"/>
      <c r="BH75" s="248"/>
      <c r="BI75" s="248"/>
      <c r="BJ75" s="248"/>
      <c r="BK75" s="248"/>
      <c r="BL75" s="248"/>
      <c r="BM75" s="248"/>
      <c r="BN75" s="248"/>
      <c r="BO75" s="248"/>
      <c r="BP75" s="248"/>
      <c r="BQ75" s="248"/>
      <c r="BR75" s="248"/>
      <c r="BS75" s="248"/>
      <c r="BT75" s="248"/>
      <c r="BU75" s="248"/>
      <c r="BV75" s="248"/>
      <c r="BW75" s="248"/>
      <c r="BX75" s="248"/>
      <c r="BY75" s="248"/>
      <c r="BZ75" s="248"/>
      <c r="CA75" s="248"/>
      <c r="CB75" s="248"/>
      <c r="CC75" s="248"/>
      <c r="CD75" s="248"/>
      <c r="CE75" s="248"/>
      <c r="CF75" s="248"/>
      <c r="CG75" s="248"/>
      <c r="CH75" s="248"/>
      <c r="CI75" s="248"/>
      <c r="CJ75" s="248"/>
      <c r="CK75" s="248"/>
      <c r="CL75" s="248"/>
      <c r="CM75" s="248"/>
      <c r="CN75" s="248"/>
      <c r="CO75" s="248"/>
      <c r="CP75" s="248"/>
      <c r="CQ75" s="248"/>
      <c r="CR75" s="248"/>
      <c r="CS75" s="248"/>
      <c r="CT75" s="248"/>
      <c r="CU75" s="248"/>
      <c r="CV75" s="248"/>
      <c r="CW75" s="248"/>
      <c r="CX75" s="248"/>
      <c r="CY75" s="248"/>
      <c r="CZ75" s="248"/>
      <c r="DA75" s="248"/>
    </row>
    <row r="76" spans="1:105" s="120" customFormat="1" ht="15" customHeight="1">
      <c r="A76" s="253"/>
      <c r="B76" s="253"/>
      <c r="C76" s="253"/>
      <c r="D76" s="253"/>
      <c r="E76" s="253"/>
      <c r="F76" s="253"/>
      <c r="G76" s="253"/>
      <c r="H76" s="265" t="s">
        <v>254</v>
      </c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265"/>
      <c r="AK76" s="265"/>
      <c r="AL76" s="265"/>
      <c r="AM76" s="265"/>
      <c r="AN76" s="265"/>
      <c r="AO76" s="265"/>
      <c r="AP76" s="265"/>
      <c r="AQ76" s="265"/>
      <c r="AR76" s="265"/>
      <c r="AS76" s="265"/>
      <c r="AT76" s="265"/>
      <c r="AU76" s="265"/>
      <c r="AV76" s="265"/>
      <c r="AW76" s="265"/>
      <c r="AX76" s="265"/>
      <c r="AY76" s="265"/>
      <c r="AZ76" s="265"/>
      <c r="BA76" s="265"/>
      <c r="BB76" s="265"/>
      <c r="BC76" s="266"/>
      <c r="BD76" s="248" t="s">
        <v>255</v>
      </c>
      <c r="BE76" s="248"/>
      <c r="BF76" s="248"/>
      <c r="BG76" s="248"/>
      <c r="BH76" s="248"/>
      <c r="BI76" s="248"/>
      <c r="BJ76" s="248"/>
      <c r="BK76" s="248"/>
      <c r="BL76" s="248"/>
      <c r="BM76" s="248"/>
      <c r="BN76" s="248"/>
      <c r="BO76" s="248"/>
      <c r="BP76" s="248"/>
      <c r="BQ76" s="248"/>
      <c r="BR76" s="248"/>
      <c r="BS76" s="248"/>
      <c r="BT76" s="248" t="s">
        <v>255</v>
      </c>
      <c r="BU76" s="248"/>
      <c r="BV76" s="248"/>
      <c r="BW76" s="248"/>
      <c r="BX76" s="248"/>
      <c r="BY76" s="248"/>
      <c r="BZ76" s="248"/>
      <c r="CA76" s="248"/>
      <c r="CB76" s="248"/>
      <c r="CC76" s="248"/>
      <c r="CD76" s="248"/>
      <c r="CE76" s="248"/>
      <c r="CF76" s="248"/>
      <c r="CG76" s="248"/>
      <c r="CH76" s="248"/>
      <c r="CI76" s="248"/>
      <c r="CJ76" s="248"/>
      <c r="CK76" s="248"/>
      <c r="CL76" s="248"/>
      <c r="CM76" s="248"/>
      <c r="CN76" s="248"/>
      <c r="CO76" s="248"/>
      <c r="CP76" s="248"/>
      <c r="CQ76" s="248"/>
      <c r="CR76" s="248"/>
      <c r="CS76" s="248"/>
      <c r="CT76" s="248"/>
      <c r="CU76" s="248"/>
      <c r="CV76" s="248"/>
      <c r="CW76" s="248"/>
      <c r="CX76" s="248"/>
      <c r="CY76" s="248"/>
      <c r="CZ76" s="248"/>
      <c r="DA76" s="248"/>
    </row>
    <row r="77" ht="12" customHeight="1"/>
    <row r="78" spans="1:105" s="115" customFormat="1" ht="27" customHeight="1">
      <c r="A78" s="276" t="s">
        <v>301</v>
      </c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  <c r="AK78" s="276"/>
      <c r="AL78" s="276"/>
      <c r="AM78" s="276"/>
      <c r="AN78" s="276"/>
      <c r="AO78" s="276"/>
      <c r="AP78" s="276"/>
      <c r="AQ78" s="276"/>
      <c r="AR78" s="276"/>
      <c r="AS78" s="276"/>
      <c r="AT78" s="276"/>
      <c r="AU78" s="276"/>
      <c r="AV78" s="276"/>
      <c r="AW78" s="276"/>
      <c r="AX78" s="276"/>
      <c r="AY78" s="276"/>
      <c r="AZ78" s="276"/>
      <c r="BA78" s="276"/>
      <c r="BB78" s="276"/>
      <c r="BC78" s="276"/>
      <c r="BD78" s="276"/>
      <c r="BE78" s="276"/>
      <c r="BF78" s="276"/>
      <c r="BG78" s="276"/>
      <c r="BH78" s="276"/>
      <c r="BI78" s="276"/>
      <c r="BJ78" s="276"/>
      <c r="BK78" s="276"/>
      <c r="BL78" s="276"/>
      <c r="BM78" s="276"/>
      <c r="BN78" s="276"/>
      <c r="BO78" s="276"/>
      <c r="BP78" s="276"/>
      <c r="BQ78" s="276"/>
      <c r="BR78" s="276"/>
      <c r="BS78" s="276"/>
      <c r="BT78" s="276"/>
      <c r="BU78" s="276"/>
      <c r="BV78" s="276"/>
      <c r="BW78" s="276"/>
      <c r="BX78" s="276"/>
      <c r="BY78" s="276"/>
      <c r="BZ78" s="276"/>
      <c r="CA78" s="276"/>
      <c r="CB78" s="276"/>
      <c r="CC78" s="276"/>
      <c r="CD78" s="276"/>
      <c r="CE78" s="276"/>
      <c r="CF78" s="276"/>
      <c r="CG78" s="276"/>
      <c r="CH78" s="276"/>
      <c r="CI78" s="276"/>
      <c r="CJ78" s="276"/>
      <c r="CK78" s="276"/>
      <c r="CL78" s="276"/>
      <c r="CM78" s="276"/>
      <c r="CN78" s="276"/>
      <c r="CO78" s="276"/>
      <c r="CP78" s="276"/>
      <c r="CQ78" s="276"/>
      <c r="CR78" s="276"/>
      <c r="CS78" s="276"/>
      <c r="CT78" s="276"/>
      <c r="CU78" s="276"/>
      <c r="CV78" s="276"/>
      <c r="CW78" s="276"/>
      <c r="CX78" s="276"/>
      <c r="CY78" s="276"/>
      <c r="CZ78" s="276"/>
      <c r="DA78" s="276"/>
    </row>
    <row r="79" ht="6" customHeight="1"/>
    <row r="80" spans="1:105" s="115" customFormat="1" ht="14.25">
      <c r="A80" s="115" t="s">
        <v>241</v>
      </c>
      <c r="X80" s="251"/>
      <c r="Y80" s="251"/>
      <c r="Z80" s="251"/>
      <c r="AA80" s="251"/>
      <c r="AB80" s="251"/>
      <c r="AC80" s="251"/>
      <c r="AD80" s="251"/>
      <c r="AE80" s="251"/>
      <c r="AF80" s="251"/>
      <c r="AG80" s="251"/>
      <c r="AH80" s="251"/>
      <c r="AI80" s="251"/>
      <c r="AJ80" s="251"/>
      <c r="AK80" s="251"/>
      <c r="AL80" s="251"/>
      <c r="AM80" s="251"/>
      <c r="AN80" s="251"/>
      <c r="AO80" s="251"/>
      <c r="AP80" s="251"/>
      <c r="AQ80" s="251"/>
      <c r="AR80" s="251"/>
      <c r="AS80" s="251"/>
      <c r="AT80" s="251"/>
      <c r="AU80" s="251"/>
      <c r="AV80" s="251"/>
      <c r="AW80" s="251"/>
      <c r="AX80" s="251"/>
      <c r="AY80" s="251"/>
      <c r="AZ80" s="251"/>
      <c r="BA80" s="251"/>
      <c r="BB80" s="251"/>
      <c r="BC80" s="251"/>
      <c r="BD80" s="251"/>
      <c r="BE80" s="251"/>
      <c r="BF80" s="251"/>
      <c r="BG80" s="251"/>
      <c r="BH80" s="251"/>
      <c r="BI80" s="251"/>
      <c r="BJ80" s="251"/>
      <c r="BK80" s="251"/>
      <c r="BL80" s="251"/>
      <c r="BM80" s="251"/>
      <c r="BN80" s="251"/>
      <c r="BO80" s="251"/>
      <c r="BP80" s="251"/>
      <c r="BQ80" s="251"/>
      <c r="BR80" s="251"/>
      <c r="BS80" s="251"/>
      <c r="BT80" s="251"/>
      <c r="BU80" s="251"/>
      <c r="BV80" s="251"/>
      <c r="BW80" s="251"/>
      <c r="BX80" s="251"/>
      <c r="BY80" s="251"/>
      <c r="BZ80" s="251"/>
      <c r="CA80" s="251"/>
      <c r="CB80" s="251"/>
      <c r="CC80" s="251"/>
      <c r="CD80" s="251"/>
      <c r="CE80" s="251"/>
      <c r="CF80" s="251"/>
      <c r="CG80" s="251"/>
      <c r="CH80" s="251"/>
      <c r="CI80" s="251"/>
      <c r="CJ80" s="251"/>
      <c r="CK80" s="251"/>
      <c r="CL80" s="251"/>
      <c r="CM80" s="251"/>
      <c r="CN80" s="251"/>
      <c r="CO80" s="251"/>
      <c r="CP80" s="251"/>
      <c r="CQ80" s="251"/>
      <c r="CR80" s="251"/>
      <c r="CS80" s="251"/>
      <c r="CT80" s="251"/>
      <c r="CU80" s="251"/>
      <c r="CV80" s="251"/>
      <c r="CW80" s="251"/>
      <c r="CX80" s="251"/>
      <c r="CY80" s="251"/>
      <c r="CZ80" s="251"/>
      <c r="DA80" s="251"/>
    </row>
    <row r="81" spans="24:105" s="115" customFormat="1" ht="6" customHeight="1"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</row>
    <row r="82" spans="1:105" s="115" customFormat="1" ht="14.25">
      <c r="A82" s="252" t="s">
        <v>242</v>
      </c>
      <c r="B82" s="252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252"/>
      <c r="AP82" s="244" t="s">
        <v>398</v>
      </c>
      <c r="AQ82" s="244"/>
      <c r="AR82" s="244"/>
      <c r="AS82" s="244"/>
      <c r="AT82" s="244"/>
      <c r="AU82" s="244"/>
      <c r="AV82" s="244"/>
      <c r="AW82" s="244"/>
      <c r="AX82" s="244"/>
      <c r="AY82" s="244"/>
      <c r="AZ82" s="244"/>
      <c r="BA82" s="244"/>
      <c r="BB82" s="244"/>
      <c r="BC82" s="244"/>
      <c r="BD82" s="244"/>
      <c r="BE82" s="244"/>
      <c r="BF82" s="244"/>
      <c r="BG82" s="244"/>
      <c r="BH82" s="244"/>
      <c r="BI82" s="244"/>
      <c r="BJ82" s="244"/>
      <c r="BK82" s="244"/>
      <c r="BL82" s="244"/>
      <c r="BM82" s="244"/>
      <c r="BN82" s="244"/>
      <c r="BO82" s="244"/>
      <c r="BP82" s="244"/>
      <c r="BQ82" s="244"/>
      <c r="BR82" s="244"/>
      <c r="BS82" s="244"/>
      <c r="BT82" s="244"/>
      <c r="BU82" s="244"/>
      <c r="BV82" s="244"/>
      <c r="BW82" s="244"/>
      <c r="BX82" s="244"/>
      <c r="BY82" s="244"/>
      <c r="BZ82" s="244"/>
      <c r="CA82" s="244"/>
      <c r="CB82" s="244"/>
      <c r="CC82" s="244"/>
      <c r="CD82" s="244"/>
      <c r="CE82" s="244"/>
      <c r="CF82" s="244"/>
      <c r="CG82" s="244"/>
      <c r="CH82" s="244"/>
      <c r="CI82" s="244"/>
      <c r="CJ82" s="244"/>
      <c r="CK82" s="244"/>
      <c r="CL82" s="244"/>
      <c r="CM82" s="244"/>
      <c r="CN82" s="244"/>
      <c r="CO82" s="244"/>
      <c r="CP82" s="244"/>
      <c r="CQ82" s="244"/>
      <c r="CR82" s="244"/>
      <c r="CS82" s="244"/>
      <c r="CT82" s="244"/>
      <c r="CU82" s="244"/>
      <c r="CV82" s="244"/>
      <c r="CW82" s="244"/>
      <c r="CX82" s="244"/>
      <c r="CY82" s="244"/>
      <c r="CZ82" s="244"/>
      <c r="DA82" s="244"/>
    </row>
    <row r="83" ht="10.5" customHeight="1"/>
    <row r="84" spans="1:105" s="118" customFormat="1" ht="45" customHeight="1">
      <c r="A84" s="232" t="s">
        <v>244</v>
      </c>
      <c r="B84" s="233"/>
      <c r="C84" s="233"/>
      <c r="D84" s="233"/>
      <c r="E84" s="233"/>
      <c r="F84" s="233"/>
      <c r="G84" s="234"/>
      <c r="H84" s="232" t="s">
        <v>0</v>
      </c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  <c r="AI84" s="233"/>
      <c r="AJ84" s="233"/>
      <c r="AK84" s="233"/>
      <c r="AL84" s="233"/>
      <c r="AM84" s="233"/>
      <c r="AN84" s="233"/>
      <c r="AO84" s="233"/>
      <c r="AP84" s="233"/>
      <c r="AQ84" s="233"/>
      <c r="AR84" s="233"/>
      <c r="AS84" s="233"/>
      <c r="AT84" s="233"/>
      <c r="AU84" s="233"/>
      <c r="AV84" s="233"/>
      <c r="AW84" s="233"/>
      <c r="AX84" s="233"/>
      <c r="AY84" s="233"/>
      <c r="AZ84" s="233"/>
      <c r="BA84" s="233"/>
      <c r="BB84" s="233"/>
      <c r="BC84" s="234"/>
      <c r="BD84" s="232" t="s">
        <v>292</v>
      </c>
      <c r="BE84" s="233"/>
      <c r="BF84" s="233"/>
      <c r="BG84" s="233"/>
      <c r="BH84" s="233"/>
      <c r="BI84" s="233"/>
      <c r="BJ84" s="233"/>
      <c r="BK84" s="233"/>
      <c r="BL84" s="233"/>
      <c r="BM84" s="233"/>
      <c r="BN84" s="233"/>
      <c r="BO84" s="233"/>
      <c r="BP84" s="233"/>
      <c r="BQ84" s="233"/>
      <c r="BR84" s="233"/>
      <c r="BS84" s="234"/>
      <c r="BT84" s="232" t="s">
        <v>293</v>
      </c>
      <c r="BU84" s="233"/>
      <c r="BV84" s="233"/>
      <c r="BW84" s="233"/>
      <c r="BX84" s="233"/>
      <c r="BY84" s="233"/>
      <c r="BZ84" s="233"/>
      <c r="CA84" s="233"/>
      <c r="CB84" s="233"/>
      <c r="CC84" s="233"/>
      <c r="CD84" s="233"/>
      <c r="CE84" s="233"/>
      <c r="CF84" s="233"/>
      <c r="CG84" s="233"/>
      <c r="CH84" s="233"/>
      <c r="CI84" s="234"/>
      <c r="CJ84" s="232" t="s">
        <v>294</v>
      </c>
      <c r="CK84" s="233"/>
      <c r="CL84" s="233"/>
      <c r="CM84" s="233"/>
      <c r="CN84" s="233"/>
      <c r="CO84" s="233"/>
      <c r="CP84" s="233"/>
      <c r="CQ84" s="233"/>
      <c r="CR84" s="233"/>
      <c r="CS84" s="233"/>
      <c r="CT84" s="233"/>
      <c r="CU84" s="233"/>
      <c r="CV84" s="233"/>
      <c r="CW84" s="233"/>
      <c r="CX84" s="233"/>
      <c r="CY84" s="233"/>
      <c r="CZ84" s="233"/>
      <c r="DA84" s="234"/>
    </row>
    <row r="85" spans="1:105" s="119" customFormat="1" ht="12.75">
      <c r="A85" s="247">
        <v>1</v>
      </c>
      <c r="B85" s="247"/>
      <c r="C85" s="247"/>
      <c r="D85" s="247"/>
      <c r="E85" s="247"/>
      <c r="F85" s="247"/>
      <c r="G85" s="247"/>
      <c r="H85" s="247">
        <v>2</v>
      </c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7"/>
      <c r="AK85" s="247"/>
      <c r="AL85" s="247"/>
      <c r="AM85" s="247"/>
      <c r="AN85" s="247"/>
      <c r="AO85" s="247"/>
      <c r="AP85" s="247"/>
      <c r="AQ85" s="247"/>
      <c r="AR85" s="247"/>
      <c r="AS85" s="247"/>
      <c r="AT85" s="247"/>
      <c r="AU85" s="247"/>
      <c r="AV85" s="247"/>
      <c r="AW85" s="247"/>
      <c r="AX85" s="247"/>
      <c r="AY85" s="247"/>
      <c r="AZ85" s="247"/>
      <c r="BA85" s="247"/>
      <c r="BB85" s="247"/>
      <c r="BC85" s="247"/>
      <c r="BD85" s="247">
        <v>3</v>
      </c>
      <c r="BE85" s="247"/>
      <c r="BF85" s="247"/>
      <c r="BG85" s="247"/>
      <c r="BH85" s="247"/>
      <c r="BI85" s="247"/>
      <c r="BJ85" s="247"/>
      <c r="BK85" s="247"/>
      <c r="BL85" s="247"/>
      <c r="BM85" s="247"/>
      <c r="BN85" s="247"/>
      <c r="BO85" s="247"/>
      <c r="BP85" s="247"/>
      <c r="BQ85" s="247"/>
      <c r="BR85" s="247"/>
      <c r="BS85" s="247"/>
      <c r="BT85" s="247">
        <v>4</v>
      </c>
      <c r="BU85" s="247"/>
      <c r="BV85" s="247"/>
      <c r="BW85" s="247"/>
      <c r="BX85" s="247"/>
      <c r="BY85" s="247"/>
      <c r="BZ85" s="247"/>
      <c r="CA85" s="247"/>
      <c r="CB85" s="247"/>
      <c r="CC85" s="247"/>
      <c r="CD85" s="247"/>
      <c r="CE85" s="247"/>
      <c r="CF85" s="247"/>
      <c r="CG85" s="247"/>
      <c r="CH85" s="247"/>
      <c r="CI85" s="247"/>
      <c r="CJ85" s="247">
        <v>5</v>
      </c>
      <c r="CK85" s="247"/>
      <c r="CL85" s="247"/>
      <c r="CM85" s="247"/>
      <c r="CN85" s="247"/>
      <c r="CO85" s="247"/>
      <c r="CP85" s="247"/>
      <c r="CQ85" s="247"/>
      <c r="CR85" s="247"/>
      <c r="CS85" s="247"/>
      <c r="CT85" s="247"/>
      <c r="CU85" s="247"/>
      <c r="CV85" s="247"/>
      <c r="CW85" s="247"/>
      <c r="CX85" s="247"/>
      <c r="CY85" s="247"/>
      <c r="CZ85" s="247"/>
      <c r="DA85" s="247"/>
    </row>
    <row r="86" spans="1:105" s="120" customFormat="1" ht="15" customHeight="1">
      <c r="A86" s="253"/>
      <c r="B86" s="253"/>
      <c r="C86" s="253"/>
      <c r="D86" s="253"/>
      <c r="E86" s="253"/>
      <c r="F86" s="253"/>
      <c r="G86" s="253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  <c r="AB86" s="254"/>
      <c r="AC86" s="254"/>
      <c r="AD86" s="254"/>
      <c r="AE86" s="254"/>
      <c r="AF86" s="254"/>
      <c r="AG86" s="254"/>
      <c r="AH86" s="254"/>
      <c r="AI86" s="254"/>
      <c r="AJ86" s="254"/>
      <c r="AK86" s="254"/>
      <c r="AL86" s="254"/>
      <c r="AM86" s="254"/>
      <c r="AN86" s="254"/>
      <c r="AO86" s="254"/>
      <c r="AP86" s="254"/>
      <c r="AQ86" s="254"/>
      <c r="AR86" s="254"/>
      <c r="AS86" s="254"/>
      <c r="AT86" s="254"/>
      <c r="AU86" s="254"/>
      <c r="AV86" s="254"/>
      <c r="AW86" s="254"/>
      <c r="AX86" s="254"/>
      <c r="AY86" s="254"/>
      <c r="AZ86" s="254"/>
      <c r="BA86" s="254"/>
      <c r="BB86" s="254"/>
      <c r="BC86" s="254"/>
      <c r="BD86" s="248"/>
      <c r="BE86" s="248"/>
      <c r="BF86" s="248"/>
      <c r="BG86" s="248"/>
      <c r="BH86" s="248"/>
      <c r="BI86" s="248"/>
      <c r="BJ86" s="248"/>
      <c r="BK86" s="248"/>
      <c r="BL86" s="248"/>
      <c r="BM86" s="248"/>
      <c r="BN86" s="248"/>
      <c r="BO86" s="248"/>
      <c r="BP86" s="248"/>
      <c r="BQ86" s="248"/>
      <c r="BR86" s="248"/>
      <c r="BS86" s="248"/>
      <c r="BT86" s="248"/>
      <c r="BU86" s="248"/>
      <c r="BV86" s="248"/>
      <c r="BW86" s="248"/>
      <c r="BX86" s="248"/>
      <c r="BY86" s="248"/>
      <c r="BZ86" s="248"/>
      <c r="CA86" s="248"/>
      <c r="CB86" s="248"/>
      <c r="CC86" s="248"/>
      <c r="CD86" s="248"/>
      <c r="CE86" s="248"/>
      <c r="CF86" s="248"/>
      <c r="CG86" s="248"/>
      <c r="CH86" s="248"/>
      <c r="CI86" s="248"/>
      <c r="CJ86" s="248"/>
      <c r="CK86" s="248"/>
      <c r="CL86" s="248"/>
      <c r="CM86" s="248"/>
      <c r="CN86" s="248"/>
      <c r="CO86" s="248"/>
      <c r="CP86" s="248"/>
      <c r="CQ86" s="248"/>
      <c r="CR86" s="248"/>
      <c r="CS86" s="248"/>
      <c r="CT86" s="248"/>
      <c r="CU86" s="248"/>
      <c r="CV86" s="248"/>
      <c r="CW86" s="248"/>
      <c r="CX86" s="248"/>
      <c r="CY86" s="248"/>
      <c r="CZ86" s="248"/>
      <c r="DA86" s="248"/>
    </row>
    <row r="87" spans="1:105" s="120" customFormat="1" ht="15" customHeight="1">
      <c r="A87" s="253"/>
      <c r="B87" s="253"/>
      <c r="C87" s="253"/>
      <c r="D87" s="253"/>
      <c r="E87" s="253"/>
      <c r="F87" s="253"/>
      <c r="G87" s="253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4"/>
      <c r="AJ87" s="254"/>
      <c r="AK87" s="254"/>
      <c r="AL87" s="254"/>
      <c r="AM87" s="254"/>
      <c r="AN87" s="254"/>
      <c r="AO87" s="254"/>
      <c r="AP87" s="254"/>
      <c r="AQ87" s="254"/>
      <c r="AR87" s="254"/>
      <c r="AS87" s="254"/>
      <c r="AT87" s="254"/>
      <c r="AU87" s="254"/>
      <c r="AV87" s="254"/>
      <c r="AW87" s="254"/>
      <c r="AX87" s="254"/>
      <c r="AY87" s="254"/>
      <c r="AZ87" s="254"/>
      <c r="BA87" s="254"/>
      <c r="BB87" s="254"/>
      <c r="BC87" s="254"/>
      <c r="BD87" s="248"/>
      <c r="BE87" s="248"/>
      <c r="BF87" s="248"/>
      <c r="BG87" s="248"/>
      <c r="BH87" s="248"/>
      <c r="BI87" s="248"/>
      <c r="BJ87" s="248"/>
      <c r="BK87" s="248"/>
      <c r="BL87" s="248"/>
      <c r="BM87" s="248"/>
      <c r="BN87" s="248"/>
      <c r="BO87" s="248"/>
      <c r="BP87" s="248"/>
      <c r="BQ87" s="248"/>
      <c r="BR87" s="248"/>
      <c r="BS87" s="248"/>
      <c r="BT87" s="248"/>
      <c r="BU87" s="248"/>
      <c r="BV87" s="248"/>
      <c r="BW87" s="248"/>
      <c r="BX87" s="248"/>
      <c r="BY87" s="248"/>
      <c r="BZ87" s="248"/>
      <c r="CA87" s="248"/>
      <c r="CB87" s="248"/>
      <c r="CC87" s="248"/>
      <c r="CD87" s="248"/>
      <c r="CE87" s="248"/>
      <c r="CF87" s="248"/>
      <c r="CG87" s="248"/>
      <c r="CH87" s="248"/>
      <c r="CI87" s="248"/>
      <c r="CJ87" s="248"/>
      <c r="CK87" s="248"/>
      <c r="CL87" s="248"/>
      <c r="CM87" s="248"/>
      <c r="CN87" s="248"/>
      <c r="CO87" s="248"/>
      <c r="CP87" s="248"/>
      <c r="CQ87" s="248"/>
      <c r="CR87" s="248"/>
      <c r="CS87" s="248"/>
      <c r="CT87" s="248"/>
      <c r="CU87" s="248"/>
      <c r="CV87" s="248"/>
      <c r="CW87" s="248"/>
      <c r="CX87" s="248"/>
      <c r="CY87" s="248"/>
      <c r="CZ87" s="248"/>
      <c r="DA87" s="248"/>
    </row>
    <row r="88" spans="1:105" s="120" customFormat="1" ht="15" customHeight="1">
      <c r="A88" s="253"/>
      <c r="B88" s="253"/>
      <c r="C88" s="253"/>
      <c r="D88" s="253"/>
      <c r="E88" s="253"/>
      <c r="F88" s="253"/>
      <c r="G88" s="253"/>
      <c r="H88" s="265" t="s">
        <v>254</v>
      </c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  <c r="AJ88" s="265"/>
      <c r="AK88" s="265"/>
      <c r="AL88" s="265"/>
      <c r="AM88" s="265"/>
      <c r="AN88" s="265"/>
      <c r="AO88" s="265"/>
      <c r="AP88" s="265"/>
      <c r="AQ88" s="265"/>
      <c r="AR88" s="265"/>
      <c r="AS88" s="265"/>
      <c r="AT88" s="265"/>
      <c r="AU88" s="265"/>
      <c r="AV88" s="265"/>
      <c r="AW88" s="265"/>
      <c r="AX88" s="265"/>
      <c r="AY88" s="265"/>
      <c r="AZ88" s="265"/>
      <c r="BA88" s="265"/>
      <c r="BB88" s="265"/>
      <c r="BC88" s="266"/>
      <c r="BD88" s="248" t="s">
        <v>255</v>
      </c>
      <c r="BE88" s="248"/>
      <c r="BF88" s="248"/>
      <c r="BG88" s="248"/>
      <c r="BH88" s="248"/>
      <c r="BI88" s="248"/>
      <c r="BJ88" s="248"/>
      <c r="BK88" s="248"/>
      <c r="BL88" s="248"/>
      <c r="BM88" s="248"/>
      <c r="BN88" s="248"/>
      <c r="BO88" s="248"/>
      <c r="BP88" s="248"/>
      <c r="BQ88" s="248"/>
      <c r="BR88" s="248"/>
      <c r="BS88" s="248"/>
      <c r="BT88" s="248" t="s">
        <v>255</v>
      </c>
      <c r="BU88" s="248"/>
      <c r="BV88" s="248"/>
      <c r="BW88" s="248"/>
      <c r="BX88" s="248"/>
      <c r="BY88" s="248"/>
      <c r="BZ88" s="248"/>
      <c r="CA88" s="248"/>
      <c r="CB88" s="248"/>
      <c r="CC88" s="248"/>
      <c r="CD88" s="248"/>
      <c r="CE88" s="248"/>
      <c r="CF88" s="248"/>
      <c r="CG88" s="248"/>
      <c r="CH88" s="248"/>
      <c r="CI88" s="248"/>
      <c r="CJ88" s="248"/>
      <c r="CK88" s="248"/>
      <c r="CL88" s="248"/>
      <c r="CM88" s="248"/>
      <c r="CN88" s="248"/>
      <c r="CO88" s="248"/>
      <c r="CP88" s="248"/>
      <c r="CQ88" s="248"/>
      <c r="CR88" s="248"/>
      <c r="CS88" s="248"/>
      <c r="CT88" s="248"/>
      <c r="CU88" s="248"/>
      <c r="CV88" s="248"/>
      <c r="CW88" s="248"/>
      <c r="CX88" s="248"/>
      <c r="CY88" s="248"/>
      <c r="CZ88" s="248"/>
      <c r="DA88" s="248"/>
    </row>
    <row r="89" ht="12" customHeight="1"/>
    <row r="90" spans="1:105" s="115" customFormat="1" ht="14.25">
      <c r="A90" s="245" t="s">
        <v>302</v>
      </c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5"/>
      <c r="AK90" s="245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5"/>
      <c r="BE90" s="245"/>
      <c r="BF90" s="245"/>
      <c r="BG90" s="245"/>
      <c r="BH90" s="245"/>
      <c r="BI90" s="245"/>
      <c r="BJ90" s="245"/>
      <c r="BK90" s="245"/>
      <c r="BL90" s="245"/>
      <c r="BM90" s="245"/>
      <c r="BN90" s="245"/>
      <c r="BO90" s="245"/>
      <c r="BP90" s="245"/>
      <c r="BQ90" s="245"/>
      <c r="BR90" s="245"/>
      <c r="BS90" s="245"/>
      <c r="BT90" s="245"/>
      <c r="BU90" s="245"/>
      <c r="BV90" s="245"/>
      <c r="BW90" s="245"/>
      <c r="BX90" s="245"/>
      <c r="BY90" s="245"/>
      <c r="BZ90" s="245"/>
      <c r="CA90" s="245"/>
      <c r="CB90" s="245"/>
      <c r="CC90" s="245"/>
      <c r="CD90" s="245"/>
      <c r="CE90" s="245"/>
      <c r="CF90" s="245"/>
      <c r="CG90" s="245"/>
      <c r="CH90" s="245"/>
      <c r="CI90" s="245"/>
      <c r="CJ90" s="245"/>
      <c r="CK90" s="245"/>
      <c r="CL90" s="245"/>
      <c r="CM90" s="245"/>
      <c r="CN90" s="245"/>
      <c r="CO90" s="245"/>
      <c r="CP90" s="245"/>
      <c r="CQ90" s="245"/>
      <c r="CR90" s="245"/>
      <c r="CS90" s="245"/>
      <c r="CT90" s="245"/>
      <c r="CU90" s="245"/>
      <c r="CV90" s="245"/>
      <c r="CW90" s="245"/>
      <c r="CX90" s="245"/>
      <c r="CY90" s="245"/>
      <c r="CZ90" s="245"/>
      <c r="DA90" s="245"/>
    </row>
    <row r="91" ht="6" customHeight="1"/>
    <row r="92" spans="1:105" s="115" customFormat="1" ht="14.25">
      <c r="A92" s="115" t="s">
        <v>241</v>
      </c>
      <c r="X92" s="251" t="s">
        <v>397</v>
      </c>
      <c r="Y92" s="251"/>
      <c r="Z92" s="251"/>
      <c r="AA92" s="251"/>
      <c r="AB92" s="251"/>
      <c r="AC92" s="251"/>
      <c r="AD92" s="251"/>
      <c r="AE92" s="251"/>
      <c r="AF92" s="251"/>
      <c r="AG92" s="251"/>
      <c r="AH92" s="251"/>
      <c r="AI92" s="251"/>
      <c r="AJ92" s="251"/>
      <c r="AK92" s="251"/>
      <c r="AL92" s="251"/>
      <c r="AM92" s="251"/>
      <c r="AN92" s="251"/>
      <c r="AO92" s="251"/>
      <c r="AP92" s="251"/>
      <c r="AQ92" s="251"/>
      <c r="AR92" s="251"/>
      <c r="AS92" s="251"/>
      <c r="AT92" s="251"/>
      <c r="AU92" s="251"/>
      <c r="AV92" s="251"/>
      <c r="AW92" s="251"/>
      <c r="AX92" s="251"/>
      <c r="AY92" s="251"/>
      <c r="AZ92" s="251"/>
      <c r="BA92" s="251"/>
      <c r="BB92" s="251"/>
      <c r="BC92" s="251"/>
      <c r="BD92" s="251"/>
      <c r="BE92" s="251"/>
      <c r="BF92" s="251"/>
      <c r="BG92" s="251"/>
      <c r="BH92" s="251"/>
      <c r="BI92" s="251"/>
      <c r="BJ92" s="251"/>
      <c r="BK92" s="251"/>
      <c r="BL92" s="251"/>
      <c r="BM92" s="251"/>
      <c r="BN92" s="251"/>
      <c r="BO92" s="251"/>
      <c r="BP92" s="251"/>
      <c r="BQ92" s="251"/>
      <c r="BR92" s="251"/>
      <c r="BS92" s="251"/>
      <c r="BT92" s="251"/>
      <c r="BU92" s="251"/>
      <c r="BV92" s="251"/>
      <c r="BW92" s="251"/>
      <c r="BX92" s="251"/>
      <c r="BY92" s="251"/>
      <c r="BZ92" s="251"/>
      <c r="CA92" s="251"/>
      <c r="CB92" s="251"/>
      <c r="CC92" s="251"/>
      <c r="CD92" s="251"/>
      <c r="CE92" s="251"/>
      <c r="CF92" s="251"/>
      <c r="CG92" s="251"/>
      <c r="CH92" s="251"/>
      <c r="CI92" s="251"/>
      <c r="CJ92" s="251"/>
      <c r="CK92" s="251"/>
      <c r="CL92" s="251"/>
      <c r="CM92" s="251"/>
      <c r="CN92" s="251"/>
      <c r="CO92" s="251"/>
      <c r="CP92" s="251"/>
      <c r="CQ92" s="251"/>
      <c r="CR92" s="251"/>
      <c r="CS92" s="251"/>
      <c r="CT92" s="251"/>
      <c r="CU92" s="251"/>
      <c r="CV92" s="251"/>
      <c r="CW92" s="251"/>
      <c r="CX92" s="251"/>
      <c r="CY92" s="251"/>
      <c r="CZ92" s="251"/>
      <c r="DA92" s="251"/>
    </row>
    <row r="93" spans="24:105" s="115" customFormat="1" ht="6" customHeight="1"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</row>
    <row r="94" spans="1:105" s="115" customFormat="1" ht="14.25">
      <c r="A94" s="252" t="s">
        <v>242</v>
      </c>
      <c r="B94" s="252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252"/>
      <c r="AP94" s="244" t="s">
        <v>398</v>
      </c>
      <c r="AQ94" s="244"/>
      <c r="AR94" s="244"/>
      <c r="AS94" s="244"/>
      <c r="AT94" s="244"/>
      <c r="AU94" s="244"/>
      <c r="AV94" s="244"/>
      <c r="AW94" s="244"/>
      <c r="AX94" s="244"/>
      <c r="AY94" s="244"/>
      <c r="AZ94" s="244"/>
      <c r="BA94" s="244"/>
      <c r="BB94" s="244"/>
      <c r="BC94" s="244"/>
      <c r="BD94" s="244"/>
      <c r="BE94" s="244"/>
      <c r="BF94" s="244"/>
      <c r="BG94" s="244"/>
      <c r="BH94" s="244"/>
      <c r="BI94" s="244"/>
      <c r="BJ94" s="244"/>
      <c r="BK94" s="244"/>
      <c r="BL94" s="244"/>
      <c r="BM94" s="244"/>
      <c r="BN94" s="244"/>
      <c r="BO94" s="244"/>
      <c r="BP94" s="244"/>
      <c r="BQ94" s="244"/>
      <c r="BR94" s="244"/>
      <c r="BS94" s="244"/>
      <c r="BT94" s="244"/>
      <c r="BU94" s="244"/>
      <c r="BV94" s="244"/>
      <c r="BW94" s="244"/>
      <c r="BX94" s="244"/>
      <c r="BY94" s="244"/>
      <c r="BZ94" s="244"/>
      <c r="CA94" s="244"/>
      <c r="CB94" s="244"/>
      <c r="CC94" s="244"/>
      <c r="CD94" s="244"/>
      <c r="CE94" s="244"/>
      <c r="CF94" s="244"/>
      <c r="CG94" s="244"/>
      <c r="CH94" s="244"/>
      <c r="CI94" s="244"/>
      <c r="CJ94" s="244"/>
      <c r="CK94" s="244"/>
      <c r="CL94" s="244"/>
      <c r="CM94" s="244"/>
      <c r="CN94" s="244"/>
      <c r="CO94" s="244"/>
      <c r="CP94" s="244"/>
      <c r="CQ94" s="244"/>
      <c r="CR94" s="244"/>
      <c r="CS94" s="244"/>
      <c r="CT94" s="244"/>
      <c r="CU94" s="244"/>
      <c r="CV94" s="244"/>
      <c r="CW94" s="244"/>
      <c r="CX94" s="244"/>
      <c r="CY94" s="244"/>
      <c r="CZ94" s="244"/>
      <c r="DA94" s="244"/>
    </row>
    <row r="95" ht="10.5" customHeight="1"/>
    <row r="96" spans="1:105" s="115" customFormat="1" ht="14.25">
      <c r="A96" s="245" t="s">
        <v>303</v>
      </c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  <c r="AI96" s="245"/>
      <c r="AJ96" s="245"/>
      <c r="AK96" s="245"/>
      <c r="AL96" s="245"/>
      <c r="AM96" s="245"/>
      <c r="AN96" s="245"/>
      <c r="AO96" s="245"/>
      <c r="AP96" s="245"/>
      <c r="AQ96" s="245"/>
      <c r="AR96" s="245"/>
      <c r="AS96" s="245"/>
      <c r="AT96" s="245"/>
      <c r="AU96" s="245"/>
      <c r="AV96" s="245"/>
      <c r="AW96" s="245"/>
      <c r="AX96" s="245"/>
      <c r="AY96" s="245"/>
      <c r="AZ96" s="245"/>
      <c r="BA96" s="245"/>
      <c r="BB96" s="245"/>
      <c r="BC96" s="245"/>
      <c r="BD96" s="245"/>
      <c r="BE96" s="245"/>
      <c r="BF96" s="245"/>
      <c r="BG96" s="245"/>
      <c r="BH96" s="245"/>
      <c r="BI96" s="245"/>
      <c r="BJ96" s="245"/>
      <c r="BK96" s="245"/>
      <c r="BL96" s="245"/>
      <c r="BM96" s="245"/>
      <c r="BN96" s="245"/>
      <c r="BO96" s="245"/>
      <c r="BP96" s="245"/>
      <c r="BQ96" s="245"/>
      <c r="BR96" s="245"/>
      <c r="BS96" s="245"/>
      <c r="BT96" s="245"/>
      <c r="BU96" s="245"/>
      <c r="BV96" s="245"/>
      <c r="BW96" s="245"/>
      <c r="BX96" s="245"/>
      <c r="BY96" s="245"/>
      <c r="BZ96" s="245"/>
      <c r="CA96" s="245"/>
      <c r="CB96" s="245"/>
      <c r="CC96" s="245"/>
      <c r="CD96" s="245"/>
      <c r="CE96" s="245"/>
      <c r="CF96" s="245"/>
      <c r="CG96" s="245"/>
      <c r="CH96" s="245"/>
      <c r="CI96" s="245"/>
      <c r="CJ96" s="245"/>
      <c r="CK96" s="245"/>
      <c r="CL96" s="245"/>
      <c r="CM96" s="245"/>
      <c r="CN96" s="245"/>
      <c r="CO96" s="245"/>
      <c r="CP96" s="245"/>
      <c r="CQ96" s="245"/>
      <c r="CR96" s="245"/>
      <c r="CS96" s="245"/>
      <c r="CT96" s="245"/>
      <c r="CU96" s="245"/>
      <c r="CV96" s="245"/>
      <c r="CW96" s="245"/>
      <c r="CX96" s="245"/>
      <c r="CY96" s="245"/>
      <c r="CZ96" s="245"/>
      <c r="DA96" s="245"/>
    </row>
    <row r="97" ht="10.5" customHeight="1"/>
    <row r="98" spans="1:105" s="118" customFormat="1" ht="45" customHeight="1">
      <c r="A98" s="241" t="s">
        <v>244</v>
      </c>
      <c r="B98" s="242"/>
      <c r="C98" s="242"/>
      <c r="D98" s="242"/>
      <c r="E98" s="242"/>
      <c r="F98" s="242"/>
      <c r="G98" s="243"/>
      <c r="H98" s="241" t="s">
        <v>296</v>
      </c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  <c r="AJ98" s="242"/>
      <c r="AK98" s="242"/>
      <c r="AL98" s="242"/>
      <c r="AM98" s="242"/>
      <c r="AN98" s="242"/>
      <c r="AO98" s="243"/>
      <c r="AP98" s="241" t="s">
        <v>304</v>
      </c>
      <c r="AQ98" s="242"/>
      <c r="AR98" s="242"/>
      <c r="AS98" s="242"/>
      <c r="AT98" s="242"/>
      <c r="AU98" s="242"/>
      <c r="AV98" s="242"/>
      <c r="AW98" s="242"/>
      <c r="AX98" s="242"/>
      <c r="AY98" s="242"/>
      <c r="AZ98" s="242"/>
      <c r="BA98" s="242"/>
      <c r="BB98" s="242"/>
      <c r="BC98" s="242"/>
      <c r="BD98" s="242"/>
      <c r="BE98" s="243"/>
      <c r="BF98" s="241" t="s">
        <v>305</v>
      </c>
      <c r="BG98" s="242"/>
      <c r="BH98" s="242"/>
      <c r="BI98" s="242"/>
      <c r="BJ98" s="242"/>
      <c r="BK98" s="242"/>
      <c r="BL98" s="242"/>
      <c r="BM98" s="242"/>
      <c r="BN98" s="242"/>
      <c r="BO98" s="242"/>
      <c r="BP98" s="242"/>
      <c r="BQ98" s="242"/>
      <c r="BR98" s="242"/>
      <c r="BS98" s="242"/>
      <c r="BT98" s="242"/>
      <c r="BU98" s="243"/>
      <c r="BV98" s="241" t="s">
        <v>306</v>
      </c>
      <c r="BW98" s="242"/>
      <c r="BX98" s="242"/>
      <c r="BY98" s="242"/>
      <c r="BZ98" s="242"/>
      <c r="CA98" s="242"/>
      <c r="CB98" s="242"/>
      <c r="CC98" s="242"/>
      <c r="CD98" s="242"/>
      <c r="CE98" s="242"/>
      <c r="CF98" s="242"/>
      <c r="CG98" s="242"/>
      <c r="CH98" s="242"/>
      <c r="CI98" s="242"/>
      <c r="CJ98" s="242"/>
      <c r="CK98" s="243"/>
      <c r="CL98" s="241" t="s">
        <v>261</v>
      </c>
      <c r="CM98" s="242"/>
      <c r="CN98" s="242"/>
      <c r="CO98" s="242"/>
      <c r="CP98" s="242"/>
      <c r="CQ98" s="242"/>
      <c r="CR98" s="242"/>
      <c r="CS98" s="242"/>
      <c r="CT98" s="242"/>
      <c r="CU98" s="242"/>
      <c r="CV98" s="242"/>
      <c r="CW98" s="242"/>
      <c r="CX98" s="242"/>
      <c r="CY98" s="242"/>
      <c r="CZ98" s="242"/>
      <c r="DA98" s="243"/>
    </row>
    <row r="99" spans="1:105" s="119" customFormat="1" ht="12.75">
      <c r="A99" s="247">
        <v>1</v>
      </c>
      <c r="B99" s="247"/>
      <c r="C99" s="247"/>
      <c r="D99" s="247"/>
      <c r="E99" s="247"/>
      <c r="F99" s="247"/>
      <c r="G99" s="247"/>
      <c r="H99" s="247">
        <v>2</v>
      </c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7"/>
      <c r="AH99" s="247"/>
      <c r="AI99" s="247"/>
      <c r="AJ99" s="247"/>
      <c r="AK99" s="247"/>
      <c r="AL99" s="247"/>
      <c r="AM99" s="247"/>
      <c r="AN99" s="247"/>
      <c r="AO99" s="247"/>
      <c r="AP99" s="247">
        <v>3</v>
      </c>
      <c r="AQ99" s="247"/>
      <c r="AR99" s="247"/>
      <c r="AS99" s="247"/>
      <c r="AT99" s="247"/>
      <c r="AU99" s="247"/>
      <c r="AV99" s="247"/>
      <c r="AW99" s="247"/>
      <c r="AX99" s="247"/>
      <c r="AY99" s="247"/>
      <c r="AZ99" s="247"/>
      <c r="BA99" s="247"/>
      <c r="BB99" s="247"/>
      <c r="BC99" s="247"/>
      <c r="BD99" s="247"/>
      <c r="BE99" s="247"/>
      <c r="BF99" s="247">
        <v>4</v>
      </c>
      <c r="BG99" s="247"/>
      <c r="BH99" s="247"/>
      <c r="BI99" s="247"/>
      <c r="BJ99" s="247"/>
      <c r="BK99" s="247"/>
      <c r="BL99" s="247"/>
      <c r="BM99" s="247"/>
      <c r="BN99" s="247"/>
      <c r="BO99" s="247"/>
      <c r="BP99" s="247"/>
      <c r="BQ99" s="247"/>
      <c r="BR99" s="247"/>
      <c r="BS99" s="247"/>
      <c r="BT99" s="247"/>
      <c r="BU99" s="247"/>
      <c r="BV99" s="247">
        <v>5</v>
      </c>
      <c r="BW99" s="247"/>
      <c r="BX99" s="247"/>
      <c r="BY99" s="247"/>
      <c r="BZ99" s="247"/>
      <c r="CA99" s="247"/>
      <c r="CB99" s="247"/>
      <c r="CC99" s="247"/>
      <c r="CD99" s="247"/>
      <c r="CE99" s="247"/>
      <c r="CF99" s="247"/>
      <c r="CG99" s="247"/>
      <c r="CH99" s="247"/>
      <c r="CI99" s="247"/>
      <c r="CJ99" s="247"/>
      <c r="CK99" s="247"/>
      <c r="CL99" s="247">
        <v>6</v>
      </c>
      <c r="CM99" s="247"/>
      <c r="CN99" s="247"/>
      <c r="CO99" s="247"/>
      <c r="CP99" s="247"/>
      <c r="CQ99" s="247"/>
      <c r="CR99" s="247"/>
      <c r="CS99" s="247"/>
      <c r="CT99" s="247"/>
      <c r="CU99" s="247"/>
      <c r="CV99" s="247"/>
      <c r="CW99" s="247"/>
      <c r="CX99" s="247"/>
      <c r="CY99" s="247"/>
      <c r="CZ99" s="247"/>
      <c r="DA99" s="247"/>
    </row>
    <row r="100" spans="1:105" s="119" customFormat="1" ht="28.5" customHeight="1">
      <c r="A100" s="253"/>
      <c r="B100" s="253"/>
      <c r="C100" s="253"/>
      <c r="D100" s="253"/>
      <c r="E100" s="253"/>
      <c r="F100" s="253"/>
      <c r="G100" s="253"/>
      <c r="H100" s="302" t="s">
        <v>349</v>
      </c>
      <c r="I100" s="303"/>
      <c r="J100" s="303"/>
      <c r="K100" s="303"/>
      <c r="L100" s="303"/>
      <c r="M100" s="303"/>
      <c r="N100" s="303"/>
      <c r="O100" s="303"/>
      <c r="P100" s="303"/>
      <c r="Q100" s="303"/>
      <c r="R100" s="303"/>
      <c r="S100" s="303"/>
      <c r="T100" s="303"/>
      <c r="U100" s="303"/>
      <c r="V100" s="303"/>
      <c r="W100" s="303"/>
      <c r="X100" s="303"/>
      <c r="Y100" s="303"/>
      <c r="Z100" s="303"/>
      <c r="AA100" s="303"/>
      <c r="AB100" s="303"/>
      <c r="AC100" s="303"/>
      <c r="AD100" s="303"/>
      <c r="AE100" s="303"/>
      <c r="AF100" s="303"/>
      <c r="AG100" s="303"/>
      <c r="AH100" s="303"/>
      <c r="AI100" s="303"/>
      <c r="AJ100" s="303"/>
      <c r="AK100" s="303"/>
      <c r="AL100" s="303"/>
      <c r="AM100" s="303"/>
      <c r="AN100" s="303"/>
      <c r="AO100" s="304"/>
      <c r="AP100" s="305">
        <v>4</v>
      </c>
      <c r="AQ100" s="305"/>
      <c r="AR100" s="305"/>
      <c r="AS100" s="305"/>
      <c r="AT100" s="305"/>
      <c r="AU100" s="305"/>
      <c r="AV100" s="305"/>
      <c r="AW100" s="305"/>
      <c r="AX100" s="305"/>
      <c r="AY100" s="305"/>
      <c r="AZ100" s="305"/>
      <c r="BA100" s="305"/>
      <c r="BB100" s="305"/>
      <c r="BC100" s="305"/>
      <c r="BD100" s="305"/>
      <c r="BE100" s="305"/>
      <c r="BF100" s="305">
        <v>12</v>
      </c>
      <c r="BG100" s="305"/>
      <c r="BH100" s="305"/>
      <c r="BI100" s="305"/>
      <c r="BJ100" s="305"/>
      <c r="BK100" s="305"/>
      <c r="BL100" s="305"/>
      <c r="BM100" s="305"/>
      <c r="BN100" s="305"/>
      <c r="BO100" s="305"/>
      <c r="BP100" s="305"/>
      <c r="BQ100" s="305"/>
      <c r="BR100" s="305"/>
      <c r="BS100" s="305"/>
      <c r="BT100" s="305"/>
      <c r="BU100" s="305"/>
      <c r="BV100" s="305">
        <v>495.6</v>
      </c>
      <c r="BW100" s="305"/>
      <c r="BX100" s="305"/>
      <c r="BY100" s="305"/>
      <c r="BZ100" s="305"/>
      <c r="CA100" s="305"/>
      <c r="CB100" s="305"/>
      <c r="CC100" s="305"/>
      <c r="CD100" s="305"/>
      <c r="CE100" s="305"/>
      <c r="CF100" s="305"/>
      <c r="CG100" s="305"/>
      <c r="CH100" s="305"/>
      <c r="CI100" s="305"/>
      <c r="CJ100" s="305"/>
      <c r="CK100" s="305"/>
      <c r="CL100" s="305">
        <v>23788.8</v>
      </c>
      <c r="CM100" s="305"/>
      <c r="CN100" s="305"/>
      <c r="CO100" s="305"/>
      <c r="CP100" s="305"/>
      <c r="CQ100" s="305"/>
      <c r="CR100" s="305"/>
      <c r="CS100" s="305"/>
      <c r="CT100" s="305"/>
      <c r="CU100" s="305"/>
      <c r="CV100" s="305"/>
      <c r="CW100" s="305"/>
      <c r="CX100" s="305"/>
      <c r="CY100" s="305"/>
      <c r="CZ100" s="305"/>
      <c r="DA100" s="305"/>
    </row>
    <row r="101" spans="1:105" s="119" customFormat="1" ht="22.5" customHeight="1">
      <c r="A101" s="253"/>
      <c r="B101" s="253"/>
      <c r="C101" s="253"/>
      <c r="D101" s="253"/>
      <c r="E101" s="253"/>
      <c r="F101" s="253"/>
      <c r="G101" s="253"/>
      <c r="H101" s="271" t="s">
        <v>350</v>
      </c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272"/>
      <c r="AH101" s="272"/>
      <c r="AI101" s="272"/>
      <c r="AJ101" s="272"/>
      <c r="AK101" s="272"/>
      <c r="AL101" s="272"/>
      <c r="AM101" s="272"/>
      <c r="AN101" s="272"/>
      <c r="AO101" s="273"/>
      <c r="AP101" s="248">
        <v>4</v>
      </c>
      <c r="AQ101" s="248"/>
      <c r="AR101" s="248"/>
      <c r="AS101" s="248"/>
      <c r="AT101" s="248"/>
      <c r="AU101" s="248"/>
      <c r="AV101" s="248"/>
      <c r="AW101" s="248"/>
      <c r="AX101" s="248"/>
      <c r="AY101" s="248"/>
      <c r="AZ101" s="248"/>
      <c r="BA101" s="248"/>
      <c r="BB101" s="248"/>
      <c r="BC101" s="248"/>
      <c r="BD101" s="248"/>
      <c r="BE101" s="248"/>
      <c r="BF101" s="248">
        <v>12</v>
      </c>
      <c r="BG101" s="248"/>
      <c r="BH101" s="248"/>
      <c r="BI101" s="248"/>
      <c r="BJ101" s="248"/>
      <c r="BK101" s="248"/>
      <c r="BL101" s="248"/>
      <c r="BM101" s="248"/>
      <c r="BN101" s="248"/>
      <c r="BO101" s="248"/>
      <c r="BP101" s="248"/>
      <c r="BQ101" s="248"/>
      <c r="BR101" s="248"/>
      <c r="BS101" s="248"/>
      <c r="BT101" s="248"/>
      <c r="BU101" s="248"/>
      <c r="BV101" s="248">
        <v>259.6</v>
      </c>
      <c r="BW101" s="248"/>
      <c r="BX101" s="248"/>
      <c r="BY101" s="248"/>
      <c r="BZ101" s="248"/>
      <c r="CA101" s="248"/>
      <c r="CB101" s="248"/>
      <c r="CC101" s="248"/>
      <c r="CD101" s="248"/>
      <c r="CE101" s="248"/>
      <c r="CF101" s="248"/>
      <c r="CG101" s="248"/>
      <c r="CH101" s="248"/>
      <c r="CI101" s="248"/>
      <c r="CJ101" s="248"/>
      <c r="CK101" s="248"/>
      <c r="CL101" s="248">
        <v>12460.8</v>
      </c>
      <c r="CM101" s="248"/>
      <c r="CN101" s="248"/>
      <c r="CO101" s="248"/>
      <c r="CP101" s="248"/>
      <c r="CQ101" s="248"/>
      <c r="CR101" s="248"/>
      <c r="CS101" s="248"/>
      <c r="CT101" s="248"/>
      <c r="CU101" s="248"/>
      <c r="CV101" s="248"/>
      <c r="CW101" s="248"/>
      <c r="CX101" s="248"/>
      <c r="CY101" s="248"/>
      <c r="CZ101" s="248"/>
      <c r="DA101" s="248"/>
    </row>
    <row r="102" spans="1:105" s="119" customFormat="1" ht="22.5" customHeight="1">
      <c r="A102" s="253"/>
      <c r="B102" s="253"/>
      <c r="C102" s="253"/>
      <c r="D102" s="253"/>
      <c r="E102" s="253"/>
      <c r="F102" s="253"/>
      <c r="G102" s="253"/>
      <c r="H102" s="271" t="s">
        <v>351</v>
      </c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272"/>
      <c r="AF102" s="272"/>
      <c r="AG102" s="272"/>
      <c r="AH102" s="272"/>
      <c r="AI102" s="272"/>
      <c r="AJ102" s="272"/>
      <c r="AK102" s="272"/>
      <c r="AL102" s="272"/>
      <c r="AM102" s="272"/>
      <c r="AN102" s="272"/>
      <c r="AO102" s="273"/>
      <c r="AP102" s="248">
        <v>4</v>
      </c>
      <c r="AQ102" s="248"/>
      <c r="AR102" s="248"/>
      <c r="AS102" s="248"/>
      <c r="AT102" s="248"/>
      <c r="AU102" s="248"/>
      <c r="AV102" s="248"/>
      <c r="AW102" s="248"/>
      <c r="AX102" s="248"/>
      <c r="AY102" s="248"/>
      <c r="AZ102" s="248"/>
      <c r="BA102" s="248"/>
      <c r="BB102" s="248"/>
      <c r="BC102" s="248"/>
      <c r="BD102" s="248"/>
      <c r="BE102" s="248"/>
      <c r="BF102" s="248">
        <v>12</v>
      </c>
      <c r="BG102" s="248"/>
      <c r="BH102" s="248"/>
      <c r="BI102" s="248"/>
      <c r="BJ102" s="248"/>
      <c r="BK102" s="248"/>
      <c r="BL102" s="248"/>
      <c r="BM102" s="248"/>
      <c r="BN102" s="248"/>
      <c r="BO102" s="248"/>
      <c r="BP102" s="248"/>
      <c r="BQ102" s="248"/>
      <c r="BR102" s="248"/>
      <c r="BS102" s="248"/>
      <c r="BT102" s="248"/>
      <c r="BU102" s="248"/>
      <c r="BV102" s="248">
        <v>236</v>
      </c>
      <c r="BW102" s="248"/>
      <c r="BX102" s="248"/>
      <c r="BY102" s="248"/>
      <c r="BZ102" s="248"/>
      <c r="CA102" s="248"/>
      <c r="CB102" s="248"/>
      <c r="CC102" s="248"/>
      <c r="CD102" s="248"/>
      <c r="CE102" s="248"/>
      <c r="CF102" s="248"/>
      <c r="CG102" s="248"/>
      <c r="CH102" s="248"/>
      <c r="CI102" s="248"/>
      <c r="CJ102" s="248"/>
      <c r="CK102" s="248"/>
      <c r="CL102" s="248">
        <v>11328</v>
      </c>
      <c r="CM102" s="248"/>
      <c r="CN102" s="248"/>
      <c r="CO102" s="248"/>
      <c r="CP102" s="248"/>
      <c r="CQ102" s="248"/>
      <c r="CR102" s="248"/>
      <c r="CS102" s="248"/>
      <c r="CT102" s="248"/>
      <c r="CU102" s="248"/>
      <c r="CV102" s="248"/>
      <c r="CW102" s="248"/>
      <c r="CX102" s="248"/>
      <c r="CY102" s="248"/>
      <c r="CZ102" s="248"/>
      <c r="DA102" s="248"/>
    </row>
    <row r="103" spans="1:105" s="119" customFormat="1" ht="27.75" customHeight="1">
      <c r="A103" s="253"/>
      <c r="B103" s="253"/>
      <c r="C103" s="253"/>
      <c r="D103" s="253"/>
      <c r="E103" s="253"/>
      <c r="F103" s="253"/>
      <c r="G103" s="253"/>
      <c r="H103" s="271" t="s">
        <v>344</v>
      </c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72"/>
      <c r="AH103" s="272"/>
      <c r="AI103" s="272"/>
      <c r="AJ103" s="272"/>
      <c r="AK103" s="272"/>
      <c r="AL103" s="272"/>
      <c r="AM103" s="272"/>
      <c r="AN103" s="272"/>
      <c r="AO103" s="273"/>
      <c r="AP103" s="248">
        <v>4</v>
      </c>
      <c r="AQ103" s="248"/>
      <c r="AR103" s="248"/>
      <c r="AS103" s="248"/>
      <c r="AT103" s="248"/>
      <c r="AU103" s="248"/>
      <c r="AV103" s="248"/>
      <c r="AW103" s="248"/>
      <c r="AX103" s="248"/>
      <c r="AY103" s="248"/>
      <c r="AZ103" s="248"/>
      <c r="BA103" s="248"/>
      <c r="BB103" s="248"/>
      <c r="BC103" s="248"/>
      <c r="BD103" s="248"/>
      <c r="BE103" s="248"/>
      <c r="BF103" s="248">
        <v>12</v>
      </c>
      <c r="BG103" s="248"/>
      <c r="BH103" s="248"/>
      <c r="BI103" s="248"/>
      <c r="BJ103" s="248"/>
      <c r="BK103" s="248"/>
      <c r="BL103" s="248"/>
      <c r="BM103" s="248"/>
      <c r="BN103" s="248"/>
      <c r="BO103" s="248"/>
      <c r="BP103" s="248"/>
      <c r="BQ103" s="248"/>
      <c r="BR103" s="248"/>
      <c r="BS103" s="248"/>
      <c r="BT103" s="248"/>
      <c r="BU103" s="248"/>
      <c r="BV103" s="248">
        <v>51.3</v>
      </c>
      <c r="BW103" s="248"/>
      <c r="BX103" s="248"/>
      <c r="BY103" s="248"/>
      <c r="BZ103" s="248"/>
      <c r="CA103" s="248"/>
      <c r="CB103" s="248"/>
      <c r="CC103" s="248"/>
      <c r="CD103" s="248"/>
      <c r="CE103" s="248"/>
      <c r="CF103" s="248"/>
      <c r="CG103" s="248"/>
      <c r="CH103" s="248"/>
      <c r="CI103" s="248"/>
      <c r="CJ103" s="248"/>
      <c r="CK103" s="248"/>
      <c r="CL103" s="248">
        <v>2462.4</v>
      </c>
      <c r="CM103" s="248"/>
      <c r="CN103" s="248"/>
      <c r="CO103" s="248"/>
      <c r="CP103" s="248"/>
      <c r="CQ103" s="248"/>
      <c r="CR103" s="248"/>
      <c r="CS103" s="248"/>
      <c r="CT103" s="248"/>
      <c r="CU103" s="248"/>
      <c r="CV103" s="248"/>
      <c r="CW103" s="248"/>
      <c r="CX103" s="248"/>
      <c r="CY103" s="248"/>
      <c r="CZ103" s="248"/>
      <c r="DA103" s="248"/>
    </row>
    <row r="104" spans="1:105" s="119" customFormat="1" ht="27" customHeight="1">
      <c r="A104" s="253"/>
      <c r="B104" s="253"/>
      <c r="C104" s="253"/>
      <c r="D104" s="253"/>
      <c r="E104" s="253"/>
      <c r="F104" s="253"/>
      <c r="G104" s="253"/>
      <c r="H104" s="271" t="s">
        <v>345</v>
      </c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  <c r="AA104" s="272"/>
      <c r="AB104" s="272"/>
      <c r="AC104" s="272"/>
      <c r="AD104" s="272"/>
      <c r="AE104" s="272"/>
      <c r="AF104" s="272"/>
      <c r="AG104" s="272"/>
      <c r="AH104" s="272"/>
      <c r="AI104" s="272"/>
      <c r="AJ104" s="272"/>
      <c r="AK104" s="272"/>
      <c r="AL104" s="272"/>
      <c r="AM104" s="272"/>
      <c r="AN104" s="272"/>
      <c r="AO104" s="273"/>
      <c r="AP104" s="248"/>
      <c r="AQ104" s="248"/>
      <c r="AR104" s="248"/>
      <c r="AS104" s="248"/>
      <c r="AT104" s="248"/>
      <c r="AU104" s="248"/>
      <c r="AV104" s="248"/>
      <c r="AW104" s="248"/>
      <c r="AX104" s="248"/>
      <c r="AY104" s="248"/>
      <c r="AZ104" s="248"/>
      <c r="BA104" s="248"/>
      <c r="BB104" s="248"/>
      <c r="BC104" s="248"/>
      <c r="BD104" s="248"/>
      <c r="BE104" s="248"/>
      <c r="BF104" s="248"/>
      <c r="BG104" s="248"/>
      <c r="BH104" s="248"/>
      <c r="BI104" s="248"/>
      <c r="BJ104" s="248"/>
      <c r="BK104" s="248"/>
      <c r="BL104" s="248"/>
      <c r="BM104" s="248"/>
      <c r="BN104" s="248"/>
      <c r="BO104" s="248"/>
      <c r="BP104" s="248"/>
      <c r="BQ104" s="248"/>
      <c r="BR104" s="248"/>
      <c r="BS104" s="248"/>
      <c r="BT104" s="248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248"/>
      <c r="CE104" s="248"/>
      <c r="CF104" s="248"/>
      <c r="CG104" s="248"/>
      <c r="CH104" s="248"/>
      <c r="CI104" s="248"/>
      <c r="CJ104" s="248"/>
      <c r="CK104" s="248"/>
      <c r="CL104" s="248"/>
      <c r="CM104" s="248"/>
      <c r="CN104" s="248"/>
      <c r="CO104" s="248"/>
      <c r="CP104" s="248"/>
      <c r="CQ104" s="248"/>
      <c r="CR104" s="248"/>
      <c r="CS104" s="248"/>
      <c r="CT104" s="248"/>
      <c r="CU104" s="248"/>
      <c r="CV104" s="248"/>
      <c r="CW104" s="248"/>
      <c r="CX104" s="248"/>
      <c r="CY104" s="248"/>
      <c r="CZ104" s="248"/>
      <c r="DA104" s="248"/>
    </row>
    <row r="105" spans="1:105" s="119" customFormat="1" ht="30" customHeight="1">
      <c r="A105" s="253"/>
      <c r="B105" s="253"/>
      <c r="C105" s="253"/>
      <c r="D105" s="253"/>
      <c r="E105" s="253"/>
      <c r="F105" s="253"/>
      <c r="G105" s="253"/>
      <c r="H105" s="271" t="s">
        <v>346</v>
      </c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  <c r="AA105" s="272"/>
      <c r="AB105" s="272"/>
      <c r="AC105" s="272"/>
      <c r="AD105" s="272"/>
      <c r="AE105" s="272"/>
      <c r="AF105" s="272"/>
      <c r="AG105" s="272"/>
      <c r="AH105" s="272"/>
      <c r="AI105" s="272"/>
      <c r="AJ105" s="272"/>
      <c r="AK105" s="272"/>
      <c r="AL105" s="272"/>
      <c r="AM105" s="272"/>
      <c r="AN105" s="272"/>
      <c r="AO105" s="273"/>
      <c r="AP105" s="248"/>
      <c r="AQ105" s="248"/>
      <c r="AR105" s="248"/>
      <c r="AS105" s="248"/>
      <c r="AT105" s="248"/>
      <c r="AU105" s="248"/>
      <c r="AV105" s="248"/>
      <c r="AW105" s="248"/>
      <c r="AX105" s="248"/>
      <c r="AY105" s="248"/>
      <c r="AZ105" s="248"/>
      <c r="BA105" s="248"/>
      <c r="BB105" s="248"/>
      <c r="BC105" s="248"/>
      <c r="BD105" s="248"/>
      <c r="BE105" s="248"/>
      <c r="BF105" s="248"/>
      <c r="BG105" s="248"/>
      <c r="BH105" s="248"/>
      <c r="BI105" s="248"/>
      <c r="BJ105" s="248"/>
      <c r="BK105" s="248"/>
      <c r="BL105" s="248"/>
      <c r="BM105" s="248"/>
      <c r="BN105" s="248"/>
      <c r="BO105" s="248"/>
      <c r="BP105" s="248"/>
      <c r="BQ105" s="248"/>
      <c r="BR105" s="248"/>
      <c r="BS105" s="248"/>
      <c r="BT105" s="248"/>
      <c r="BU105" s="248"/>
      <c r="BV105" s="248"/>
      <c r="BW105" s="248"/>
      <c r="BX105" s="248"/>
      <c r="BY105" s="248"/>
      <c r="BZ105" s="248"/>
      <c r="CA105" s="248"/>
      <c r="CB105" s="248"/>
      <c r="CC105" s="248"/>
      <c r="CD105" s="248"/>
      <c r="CE105" s="248"/>
      <c r="CF105" s="248"/>
      <c r="CG105" s="248"/>
      <c r="CH105" s="248"/>
      <c r="CI105" s="248"/>
      <c r="CJ105" s="248"/>
      <c r="CK105" s="248"/>
      <c r="CL105" s="248"/>
      <c r="CM105" s="248"/>
      <c r="CN105" s="248"/>
      <c r="CO105" s="248"/>
      <c r="CP105" s="248"/>
      <c r="CQ105" s="248"/>
      <c r="CR105" s="248"/>
      <c r="CS105" s="248"/>
      <c r="CT105" s="248"/>
      <c r="CU105" s="248"/>
      <c r="CV105" s="248"/>
      <c r="CW105" s="248"/>
      <c r="CX105" s="248"/>
      <c r="CY105" s="248"/>
      <c r="CZ105" s="248"/>
      <c r="DA105" s="248"/>
    </row>
    <row r="106" spans="1:105" s="119" customFormat="1" ht="32.25" customHeight="1">
      <c r="A106" s="253"/>
      <c r="B106" s="253"/>
      <c r="C106" s="253"/>
      <c r="D106" s="253"/>
      <c r="E106" s="253"/>
      <c r="F106" s="253"/>
      <c r="G106" s="253"/>
      <c r="H106" s="271" t="s">
        <v>347</v>
      </c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272"/>
      <c r="AF106" s="272"/>
      <c r="AG106" s="272"/>
      <c r="AH106" s="272"/>
      <c r="AI106" s="272"/>
      <c r="AJ106" s="272"/>
      <c r="AK106" s="272"/>
      <c r="AL106" s="272"/>
      <c r="AM106" s="272"/>
      <c r="AN106" s="272"/>
      <c r="AO106" s="273"/>
      <c r="AP106" s="248">
        <v>3</v>
      </c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>
        <v>12</v>
      </c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8"/>
      <c r="BS106" s="248"/>
      <c r="BT106" s="248"/>
      <c r="BU106" s="248"/>
      <c r="BV106" s="248">
        <v>1260</v>
      </c>
      <c r="BW106" s="248"/>
      <c r="BX106" s="248"/>
      <c r="BY106" s="248"/>
      <c r="BZ106" s="248"/>
      <c r="CA106" s="248"/>
      <c r="CB106" s="248"/>
      <c r="CC106" s="248"/>
      <c r="CD106" s="248"/>
      <c r="CE106" s="248"/>
      <c r="CF106" s="248"/>
      <c r="CG106" s="248"/>
      <c r="CH106" s="248"/>
      <c r="CI106" s="248"/>
      <c r="CJ106" s="248"/>
      <c r="CK106" s="248"/>
      <c r="CL106" s="248">
        <v>45360</v>
      </c>
      <c r="CM106" s="248"/>
      <c r="CN106" s="248"/>
      <c r="CO106" s="248"/>
      <c r="CP106" s="248"/>
      <c r="CQ106" s="248"/>
      <c r="CR106" s="248"/>
      <c r="CS106" s="248"/>
      <c r="CT106" s="248"/>
      <c r="CU106" s="248"/>
      <c r="CV106" s="248"/>
      <c r="CW106" s="248"/>
      <c r="CX106" s="248"/>
      <c r="CY106" s="248"/>
      <c r="CZ106" s="248"/>
      <c r="DA106" s="248"/>
    </row>
    <row r="107" spans="1:105" s="119" customFormat="1" ht="27.75" customHeight="1">
      <c r="A107" s="253"/>
      <c r="B107" s="253"/>
      <c r="C107" s="253"/>
      <c r="D107" s="253"/>
      <c r="E107" s="253"/>
      <c r="F107" s="253"/>
      <c r="G107" s="253"/>
      <c r="H107" s="271" t="s">
        <v>348</v>
      </c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272"/>
      <c r="AG107" s="272"/>
      <c r="AH107" s="272"/>
      <c r="AI107" s="272"/>
      <c r="AJ107" s="272"/>
      <c r="AK107" s="272"/>
      <c r="AL107" s="272"/>
      <c r="AM107" s="272"/>
      <c r="AN107" s="272"/>
      <c r="AO107" s="273"/>
      <c r="AP107" s="248"/>
      <c r="AQ107" s="248"/>
      <c r="AR107" s="248"/>
      <c r="AS107" s="248"/>
      <c r="AT107" s="248"/>
      <c r="AU107" s="248"/>
      <c r="AV107" s="248"/>
      <c r="AW107" s="248"/>
      <c r="AX107" s="248"/>
      <c r="AY107" s="248"/>
      <c r="AZ107" s="248"/>
      <c r="BA107" s="248"/>
      <c r="BB107" s="248"/>
      <c r="BC107" s="248"/>
      <c r="BD107" s="248"/>
      <c r="BE107" s="248"/>
      <c r="BF107" s="248"/>
      <c r="BG107" s="248"/>
      <c r="BH107" s="248"/>
      <c r="BI107" s="248"/>
      <c r="BJ107" s="248"/>
      <c r="BK107" s="248"/>
      <c r="BL107" s="248"/>
      <c r="BM107" s="248"/>
      <c r="BN107" s="248"/>
      <c r="BO107" s="248"/>
      <c r="BP107" s="248"/>
      <c r="BQ107" s="248"/>
      <c r="BR107" s="248"/>
      <c r="BS107" s="248"/>
      <c r="BT107" s="248"/>
      <c r="BU107" s="248"/>
      <c r="BV107" s="248"/>
      <c r="BW107" s="248"/>
      <c r="BX107" s="248"/>
      <c r="BY107" s="248"/>
      <c r="BZ107" s="248"/>
      <c r="CA107" s="248"/>
      <c r="CB107" s="248"/>
      <c r="CC107" s="248"/>
      <c r="CD107" s="248"/>
      <c r="CE107" s="248"/>
      <c r="CF107" s="248"/>
      <c r="CG107" s="248"/>
      <c r="CH107" s="248"/>
      <c r="CI107" s="248"/>
      <c r="CJ107" s="248"/>
      <c r="CK107" s="248"/>
      <c r="CL107" s="248"/>
      <c r="CM107" s="248"/>
      <c r="CN107" s="248"/>
      <c r="CO107" s="248"/>
      <c r="CP107" s="248"/>
      <c r="CQ107" s="248"/>
      <c r="CR107" s="248"/>
      <c r="CS107" s="248"/>
      <c r="CT107" s="248"/>
      <c r="CU107" s="248"/>
      <c r="CV107" s="248"/>
      <c r="CW107" s="248"/>
      <c r="CX107" s="248"/>
      <c r="CY107" s="248"/>
      <c r="CZ107" s="248"/>
      <c r="DA107" s="248"/>
    </row>
    <row r="108" spans="1:105" s="119" customFormat="1" ht="12.75">
      <c r="A108" s="253"/>
      <c r="B108" s="253"/>
      <c r="C108" s="253"/>
      <c r="D108" s="253"/>
      <c r="E108" s="253"/>
      <c r="F108" s="253"/>
      <c r="G108" s="253"/>
      <c r="H108" s="271" t="s">
        <v>352</v>
      </c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72"/>
      <c r="AF108" s="272"/>
      <c r="AG108" s="272"/>
      <c r="AH108" s="272"/>
      <c r="AI108" s="272"/>
      <c r="AJ108" s="272"/>
      <c r="AK108" s="272"/>
      <c r="AL108" s="272"/>
      <c r="AM108" s="272"/>
      <c r="AN108" s="272"/>
      <c r="AO108" s="273"/>
      <c r="AP108" s="248"/>
      <c r="AQ108" s="248"/>
      <c r="AR108" s="248"/>
      <c r="AS108" s="248"/>
      <c r="AT108" s="248"/>
      <c r="AU108" s="248"/>
      <c r="AV108" s="248"/>
      <c r="AW108" s="248"/>
      <c r="AX108" s="248"/>
      <c r="AY108" s="248"/>
      <c r="AZ108" s="248"/>
      <c r="BA108" s="248"/>
      <c r="BB108" s="248"/>
      <c r="BC108" s="248"/>
      <c r="BD108" s="248"/>
      <c r="BE108" s="248"/>
      <c r="BF108" s="248"/>
      <c r="BG108" s="248"/>
      <c r="BH108" s="248"/>
      <c r="BI108" s="248"/>
      <c r="BJ108" s="248"/>
      <c r="BK108" s="248"/>
      <c r="BL108" s="248"/>
      <c r="BM108" s="248"/>
      <c r="BN108" s="248"/>
      <c r="BO108" s="248"/>
      <c r="BP108" s="248"/>
      <c r="BQ108" s="248"/>
      <c r="BR108" s="248"/>
      <c r="BS108" s="248"/>
      <c r="BT108" s="248"/>
      <c r="BU108" s="248"/>
      <c r="BV108" s="248"/>
      <c r="BW108" s="248"/>
      <c r="BX108" s="248"/>
      <c r="BY108" s="248"/>
      <c r="BZ108" s="248"/>
      <c r="CA108" s="248"/>
      <c r="CB108" s="248"/>
      <c r="CC108" s="248"/>
      <c r="CD108" s="248"/>
      <c r="CE108" s="248"/>
      <c r="CF108" s="248"/>
      <c r="CG108" s="248"/>
      <c r="CH108" s="248"/>
      <c r="CI108" s="248"/>
      <c r="CJ108" s="248"/>
      <c r="CK108" s="248"/>
      <c r="CL108" s="248">
        <v>18388.8</v>
      </c>
      <c r="CM108" s="248"/>
      <c r="CN108" s="248"/>
      <c r="CO108" s="248"/>
      <c r="CP108" s="248"/>
      <c r="CQ108" s="248"/>
      <c r="CR108" s="248"/>
      <c r="CS108" s="248"/>
      <c r="CT108" s="248"/>
      <c r="CU108" s="248"/>
      <c r="CV108" s="248"/>
      <c r="CW108" s="248"/>
      <c r="CX108" s="248"/>
      <c r="CY108" s="248"/>
      <c r="CZ108" s="248"/>
      <c r="DA108" s="248"/>
    </row>
    <row r="109" spans="1:105" s="119" customFormat="1" ht="12.75">
      <c r="A109" s="253"/>
      <c r="B109" s="253"/>
      <c r="C109" s="253"/>
      <c r="D109" s="253"/>
      <c r="E109" s="253"/>
      <c r="F109" s="253"/>
      <c r="G109" s="253"/>
      <c r="H109" s="271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  <c r="Z109" s="272"/>
      <c r="AA109" s="272"/>
      <c r="AB109" s="272"/>
      <c r="AC109" s="272"/>
      <c r="AD109" s="272"/>
      <c r="AE109" s="272"/>
      <c r="AF109" s="272"/>
      <c r="AG109" s="272"/>
      <c r="AH109" s="272"/>
      <c r="AI109" s="272"/>
      <c r="AJ109" s="272"/>
      <c r="AK109" s="272"/>
      <c r="AL109" s="272"/>
      <c r="AM109" s="272"/>
      <c r="AN109" s="272"/>
      <c r="AO109" s="273"/>
      <c r="AP109" s="248"/>
      <c r="AQ109" s="248"/>
      <c r="AR109" s="248"/>
      <c r="AS109" s="248"/>
      <c r="AT109" s="248"/>
      <c r="AU109" s="248"/>
      <c r="AV109" s="248"/>
      <c r="AW109" s="248"/>
      <c r="AX109" s="248"/>
      <c r="AY109" s="248"/>
      <c r="AZ109" s="248"/>
      <c r="BA109" s="248"/>
      <c r="BB109" s="248"/>
      <c r="BC109" s="248"/>
      <c r="BD109" s="248"/>
      <c r="BE109" s="248"/>
      <c r="BF109" s="248"/>
      <c r="BG109" s="248"/>
      <c r="BH109" s="248"/>
      <c r="BI109" s="248"/>
      <c r="BJ109" s="248"/>
      <c r="BK109" s="248"/>
      <c r="BL109" s="248"/>
      <c r="BM109" s="248"/>
      <c r="BN109" s="248"/>
      <c r="BO109" s="248"/>
      <c r="BP109" s="248"/>
      <c r="BQ109" s="248"/>
      <c r="BR109" s="248"/>
      <c r="BS109" s="248"/>
      <c r="BT109" s="248"/>
      <c r="BU109" s="248"/>
      <c r="BV109" s="248"/>
      <c r="BW109" s="248"/>
      <c r="BX109" s="248"/>
      <c r="BY109" s="248"/>
      <c r="BZ109" s="248"/>
      <c r="CA109" s="248"/>
      <c r="CB109" s="248"/>
      <c r="CC109" s="248"/>
      <c r="CD109" s="248"/>
      <c r="CE109" s="248"/>
      <c r="CF109" s="248"/>
      <c r="CG109" s="248"/>
      <c r="CH109" s="248"/>
      <c r="CI109" s="248"/>
      <c r="CJ109" s="248"/>
      <c r="CK109" s="248"/>
      <c r="CL109" s="248"/>
      <c r="CM109" s="248"/>
      <c r="CN109" s="248"/>
      <c r="CO109" s="248"/>
      <c r="CP109" s="248"/>
      <c r="CQ109" s="248"/>
      <c r="CR109" s="248"/>
      <c r="CS109" s="248"/>
      <c r="CT109" s="248"/>
      <c r="CU109" s="248"/>
      <c r="CV109" s="248"/>
      <c r="CW109" s="248"/>
      <c r="CX109" s="248"/>
      <c r="CY109" s="248"/>
      <c r="CZ109" s="248"/>
      <c r="DA109" s="248"/>
    </row>
    <row r="110" spans="1:105" s="119" customFormat="1" ht="12.75">
      <c r="A110" s="253"/>
      <c r="B110" s="253"/>
      <c r="C110" s="253"/>
      <c r="D110" s="253"/>
      <c r="E110" s="253"/>
      <c r="F110" s="253"/>
      <c r="G110" s="253"/>
      <c r="H110" s="271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2"/>
      <c r="AG110" s="272"/>
      <c r="AH110" s="272"/>
      <c r="AI110" s="272"/>
      <c r="AJ110" s="272"/>
      <c r="AK110" s="272"/>
      <c r="AL110" s="272"/>
      <c r="AM110" s="272"/>
      <c r="AN110" s="272"/>
      <c r="AO110" s="273"/>
      <c r="AP110" s="248"/>
      <c r="AQ110" s="248"/>
      <c r="AR110" s="248"/>
      <c r="AS110" s="248"/>
      <c r="AT110" s="248"/>
      <c r="AU110" s="248"/>
      <c r="AV110" s="248"/>
      <c r="AW110" s="248"/>
      <c r="AX110" s="248"/>
      <c r="AY110" s="248"/>
      <c r="AZ110" s="248"/>
      <c r="BA110" s="248"/>
      <c r="BB110" s="248"/>
      <c r="BC110" s="248"/>
      <c r="BD110" s="248"/>
      <c r="BE110" s="248"/>
      <c r="BF110" s="248"/>
      <c r="BG110" s="248"/>
      <c r="BH110" s="248"/>
      <c r="BI110" s="248"/>
      <c r="BJ110" s="248"/>
      <c r="BK110" s="248"/>
      <c r="BL110" s="248"/>
      <c r="BM110" s="248"/>
      <c r="BN110" s="248"/>
      <c r="BO110" s="248"/>
      <c r="BP110" s="248"/>
      <c r="BQ110" s="248"/>
      <c r="BR110" s="248"/>
      <c r="BS110" s="248"/>
      <c r="BT110" s="248"/>
      <c r="BU110" s="248"/>
      <c r="BV110" s="248"/>
      <c r="BW110" s="248"/>
      <c r="BX110" s="248"/>
      <c r="BY110" s="248"/>
      <c r="BZ110" s="248"/>
      <c r="CA110" s="248"/>
      <c r="CB110" s="248"/>
      <c r="CC110" s="248"/>
      <c r="CD110" s="248"/>
      <c r="CE110" s="248"/>
      <c r="CF110" s="248"/>
      <c r="CG110" s="248"/>
      <c r="CH110" s="248"/>
      <c r="CI110" s="248"/>
      <c r="CJ110" s="248"/>
      <c r="CK110" s="248"/>
      <c r="CL110" s="248"/>
      <c r="CM110" s="248"/>
      <c r="CN110" s="248"/>
      <c r="CO110" s="248"/>
      <c r="CP110" s="248"/>
      <c r="CQ110" s="248"/>
      <c r="CR110" s="248"/>
      <c r="CS110" s="248"/>
      <c r="CT110" s="248"/>
      <c r="CU110" s="248"/>
      <c r="CV110" s="248"/>
      <c r="CW110" s="248"/>
      <c r="CX110" s="248"/>
      <c r="CY110" s="248"/>
      <c r="CZ110" s="248"/>
      <c r="DA110" s="248"/>
    </row>
    <row r="111" spans="1:105" s="119" customFormat="1" ht="12.75" hidden="1">
      <c r="A111" s="253"/>
      <c r="B111" s="253"/>
      <c r="C111" s="253"/>
      <c r="D111" s="253"/>
      <c r="E111" s="253"/>
      <c r="F111" s="253"/>
      <c r="G111" s="253"/>
      <c r="H111" s="271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2"/>
      <c r="AJ111" s="272"/>
      <c r="AK111" s="272"/>
      <c r="AL111" s="272"/>
      <c r="AM111" s="272"/>
      <c r="AN111" s="272"/>
      <c r="AO111" s="273"/>
      <c r="AP111" s="248"/>
      <c r="AQ111" s="248"/>
      <c r="AR111" s="248"/>
      <c r="AS111" s="248"/>
      <c r="AT111" s="248"/>
      <c r="AU111" s="248"/>
      <c r="AV111" s="248"/>
      <c r="AW111" s="248"/>
      <c r="AX111" s="248"/>
      <c r="AY111" s="248"/>
      <c r="AZ111" s="248"/>
      <c r="BA111" s="248"/>
      <c r="BB111" s="248"/>
      <c r="BC111" s="248"/>
      <c r="BD111" s="248"/>
      <c r="BE111" s="248"/>
      <c r="BF111" s="248"/>
      <c r="BG111" s="248"/>
      <c r="BH111" s="248"/>
      <c r="BI111" s="248"/>
      <c r="BJ111" s="248"/>
      <c r="BK111" s="248"/>
      <c r="BL111" s="248"/>
      <c r="BM111" s="248"/>
      <c r="BN111" s="248"/>
      <c r="BO111" s="248"/>
      <c r="BP111" s="248"/>
      <c r="BQ111" s="248"/>
      <c r="BR111" s="248"/>
      <c r="BS111" s="248"/>
      <c r="BT111" s="248"/>
      <c r="BU111" s="248"/>
      <c r="BV111" s="248"/>
      <c r="BW111" s="248"/>
      <c r="BX111" s="248"/>
      <c r="BY111" s="248"/>
      <c r="BZ111" s="248"/>
      <c r="CA111" s="248"/>
      <c r="CB111" s="248"/>
      <c r="CC111" s="248"/>
      <c r="CD111" s="248"/>
      <c r="CE111" s="248"/>
      <c r="CF111" s="248"/>
      <c r="CG111" s="248"/>
      <c r="CH111" s="248"/>
      <c r="CI111" s="248"/>
      <c r="CJ111" s="248"/>
      <c r="CK111" s="248"/>
      <c r="CL111" s="248"/>
      <c r="CM111" s="248"/>
      <c r="CN111" s="248"/>
      <c r="CO111" s="248"/>
      <c r="CP111" s="248"/>
      <c r="CQ111" s="248"/>
      <c r="CR111" s="248"/>
      <c r="CS111" s="248"/>
      <c r="CT111" s="248"/>
      <c r="CU111" s="248"/>
      <c r="CV111" s="248"/>
      <c r="CW111" s="248"/>
      <c r="CX111" s="248"/>
      <c r="CY111" s="248"/>
      <c r="CZ111" s="248"/>
      <c r="DA111" s="248"/>
    </row>
    <row r="112" spans="1:105" s="119" customFormat="1" ht="12.75" hidden="1">
      <c r="A112" s="253"/>
      <c r="B112" s="253"/>
      <c r="C112" s="253"/>
      <c r="D112" s="253"/>
      <c r="E112" s="253"/>
      <c r="F112" s="253"/>
      <c r="G112" s="253"/>
      <c r="H112" s="254"/>
      <c r="I112" s="254"/>
      <c r="J112" s="254"/>
      <c r="K112" s="254"/>
      <c r="L112" s="254"/>
      <c r="M112" s="254"/>
      <c r="N112" s="254"/>
      <c r="O112" s="254"/>
      <c r="P112" s="254"/>
      <c r="Q112" s="254"/>
      <c r="R112" s="254"/>
      <c r="S112" s="254"/>
      <c r="T112" s="254"/>
      <c r="U112" s="254"/>
      <c r="V112" s="254"/>
      <c r="W112" s="254"/>
      <c r="X112" s="254"/>
      <c r="Y112" s="254"/>
      <c r="Z112" s="254"/>
      <c r="AA112" s="254"/>
      <c r="AB112" s="254"/>
      <c r="AC112" s="254"/>
      <c r="AD112" s="254"/>
      <c r="AE112" s="254"/>
      <c r="AF112" s="254"/>
      <c r="AG112" s="254"/>
      <c r="AH112" s="254"/>
      <c r="AI112" s="254"/>
      <c r="AJ112" s="254"/>
      <c r="AK112" s="254"/>
      <c r="AL112" s="254"/>
      <c r="AM112" s="254"/>
      <c r="AN112" s="254"/>
      <c r="AO112" s="254"/>
      <c r="AP112" s="248"/>
      <c r="AQ112" s="248"/>
      <c r="AR112" s="248"/>
      <c r="AS112" s="248"/>
      <c r="AT112" s="248"/>
      <c r="AU112" s="248"/>
      <c r="AV112" s="248"/>
      <c r="AW112" s="248"/>
      <c r="AX112" s="248"/>
      <c r="AY112" s="248"/>
      <c r="AZ112" s="248"/>
      <c r="BA112" s="248"/>
      <c r="BB112" s="248"/>
      <c r="BC112" s="248"/>
      <c r="BD112" s="248"/>
      <c r="BE112" s="248"/>
      <c r="BF112" s="248"/>
      <c r="BG112" s="248"/>
      <c r="BH112" s="248"/>
      <c r="BI112" s="248"/>
      <c r="BJ112" s="248"/>
      <c r="BK112" s="248"/>
      <c r="BL112" s="248"/>
      <c r="BM112" s="248"/>
      <c r="BN112" s="248"/>
      <c r="BO112" s="248"/>
      <c r="BP112" s="248"/>
      <c r="BQ112" s="248"/>
      <c r="BR112" s="248"/>
      <c r="BS112" s="248"/>
      <c r="BT112" s="248"/>
      <c r="BU112" s="248"/>
      <c r="BV112" s="248"/>
      <c r="BW112" s="248"/>
      <c r="BX112" s="248"/>
      <c r="BY112" s="248"/>
      <c r="BZ112" s="248"/>
      <c r="CA112" s="248"/>
      <c r="CB112" s="248"/>
      <c r="CC112" s="248"/>
      <c r="CD112" s="248"/>
      <c r="CE112" s="248"/>
      <c r="CF112" s="248"/>
      <c r="CG112" s="248"/>
      <c r="CH112" s="248"/>
      <c r="CI112" s="248"/>
      <c r="CJ112" s="248"/>
      <c r="CK112" s="248"/>
      <c r="CL112" s="248"/>
      <c r="CM112" s="248"/>
      <c r="CN112" s="248"/>
      <c r="CO112" s="248"/>
      <c r="CP112" s="248"/>
      <c r="CQ112" s="248"/>
      <c r="CR112" s="248"/>
      <c r="CS112" s="248"/>
      <c r="CT112" s="248"/>
      <c r="CU112" s="248"/>
      <c r="CV112" s="248"/>
      <c r="CW112" s="248"/>
      <c r="CX112" s="248"/>
      <c r="CY112" s="248"/>
      <c r="CZ112" s="248"/>
      <c r="DA112" s="248"/>
    </row>
    <row r="113" spans="1:105" s="119" customFormat="1" ht="12.75" hidden="1">
      <c r="A113" s="253"/>
      <c r="B113" s="253"/>
      <c r="C113" s="253"/>
      <c r="D113" s="253"/>
      <c r="E113" s="253"/>
      <c r="F113" s="253"/>
      <c r="G113" s="253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  <c r="W113" s="254"/>
      <c r="X113" s="254"/>
      <c r="Y113" s="254"/>
      <c r="Z113" s="254"/>
      <c r="AA113" s="254"/>
      <c r="AB113" s="254"/>
      <c r="AC113" s="254"/>
      <c r="AD113" s="254"/>
      <c r="AE113" s="254"/>
      <c r="AF113" s="254"/>
      <c r="AG113" s="254"/>
      <c r="AH113" s="254"/>
      <c r="AI113" s="254"/>
      <c r="AJ113" s="254"/>
      <c r="AK113" s="254"/>
      <c r="AL113" s="254"/>
      <c r="AM113" s="254"/>
      <c r="AN113" s="254"/>
      <c r="AO113" s="254"/>
      <c r="AP113" s="248"/>
      <c r="AQ113" s="248"/>
      <c r="AR113" s="248"/>
      <c r="AS113" s="248"/>
      <c r="AT113" s="248"/>
      <c r="AU113" s="248"/>
      <c r="AV113" s="248"/>
      <c r="AW113" s="248"/>
      <c r="AX113" s="248"/>
      <c r="AY113" s="248"/>
      <c r="AZ113" s="248"/>
      <c r="BA113" s="248"/>
      <c r="BB113" s="248"/>
      <c r="BC113" s="248"/>
      <c r="BD113" s="248"/>
      <c r="BE113" s="248"/>
      <c r="BF113" s="248"/>
      <c r="BG113" s="248"/>
      <c r="BH113" s="248"/>
      <c r="BI113" s="248"/>
      <c r="BJ113" s="248"/>
      <c r="BK113" s="248"/>
      <c r="BL113" s="248"/>
      <c r="BM113" s="248"/>
      <c r="BN113" s="248"/>
      <c r="BO113" s="248"/>
      <c r="BP113" s="248"/>
      <c r="BQ113" s="248"/>
      <c r="BR113" s="248"/>
      <c r="BS113" s="248"/>
      <c r="BT113" s="248"/>
      <c r="BU113" s="248"/>
      <c r="BV113" s="248"/>
      <c r="BW113" s="248"/>
      <c r="BX113" s="248"/>
      <c r="BY113" s="248"/>
      <c r="BZ113" s="248"/>
      <c r="CA113" s="248"/>
      <c r="CB113" s="248"/>
      <c r="CC113" s="248"/>
      <c r="CD113" s="248"/>
      <c r="CE113" s="248"/>
      <c r="CF113" s="248"/>
      <c r="CG113" s="248"/>
      <c r="CH113" s="248"/>
      <c r="CI113" s="248"/>
      <c r="CJ113" s="248"/>
      <c r="CK113" s="248"/>
      <c r="CL113" s="248"/>
      <c r="CM113" s="248"/>
      <c r="CN113" s="248"/>
      <c r="CO113" s="248"/>
      <c r="CP113" s="248"/>
      <c r="CQ113" s="248"/>
      <c r="CR113" s="248"/>
      <c r="CS113" s="248"/>
      <c r="CT113" s="248"/>
      <c r="CU113" s="248"/>
      <c r="CV113" s="248"/>
      <c r="CW113" s="248"/>
      <c r="CX113" s="248"/>
      <c r="CY113" s="248"/>
      <c r="CZ113" s="248"/>
      <c r="DA113" s="248"/>
    </row>
    <row r="114" spans="1:105" s="119" customFormat="1" ht="12.75" hidden="1">
      <c r="A114" s="253"/>
      <c r="B114" s="253"/>
      <c r="C114" s="253"/>
      <c r="D114" s="253"/>
      <c r="E114" s="253"/>
      <c r="F114" s="253"/>
      <c r="G114" s="253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  <c r="S114" s="254"/>
      <c r="T114" s="254"/>
      <c r="U114" s="254"/>
      <c r="V114" s="254"/>
      <c r="W114" s="254"/>
      <c r="X114" s="254"/>
      <c r="Y114" s="254"/>
      <c r="Z114" s="254"/>
      <c r="AA114" s="254"/>
      <c r="AB114" s="254"/>
      <c r="AC114" s="254"/>
      <c r="AD114" s="254"/>
      <c r="AE114" s="254"/>
      <c r="AF114" s="254"/>
      <c r="AG114" s="254"/>
      <c r="AH114" s="254"/>
      <c r="AI114" s="254"/>
      <c r="AJ114" s="254"/>
      <c r="AK114" s="254"/>
      <c r="AL114" s="254"/>
      <c r="AM114" s="254"/>
      <c r="AN114" s="254"/>
      <c r="AO114" s="254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248"/>
      <c r="BQ114" s="248"/>
      <c r="BR114" s="248"/>
      <c r="BS114" s="248"/>
      <c r="BT114" s="248"/>
      <c r="BU114" s="248"/>
      <c r="BV114" s="248"/>
      <c r="BW114" s="248"/>
      <c r="BX114" s="248"/>
      <c r="BY114" s="248"/>
      <c r="BZ114" s="248"/>
      <c r="CA114" s="248"/>
      <c r="CB114" s="248"/>
      <c r="CC114" s="248"/>
      <c r="CD114" s="248"/>
      <c r="CE114" s="248"/>
      <c r="CF114" s="248"/>
      <c r="CG114" s="248"/>
      <c r="CH114" s="248"/>
      <c r="CI114" s="248"/>
      <c r="CJ114" s="248"/>
      <c r="CK114" s="248"/>
      <c r="CL114" s="248"/>
      <c r="CM114" s="248"/>
      <c r="CN114" s="248"/>
      <c r="CO114" s="248"/>
      <c r="CP114" s="248"/>
      <c r="CQ114" s="248"/>
      <c r="CR114" s="248"/>
      <c r="CS114" s="248"/>
      <c r="CT114" s="248"/>
      <c r="CU114" s="248"/>
      <c r="CV114" s="248"/>
      <c r="CW114" s="248"/>
      <c r="CX114" s="248"/>
      <c r="CY114" s="248"/>
      <c r="CZ114" s="248"/>
      <c r="DA114" s="248"/>
    </row>
    <row r="115" spans="1:105" s="119" customFormat="1" ht="12.75" hidden="1">
      <c r="A115" s="253"/>
      <c r="B115" s="253"/>
      <c r="C115" s="253"/>
      <c r="D115" s="253"/>
      <c r="E115" s="253"/>
      <c r="F115" s="253"/>
      <c r="G115" s="253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X115" s="254"/>
      <c r="Y115" s="254"/>
      <c r="Z115" s="254"/>
      <c r="AA115" s="254"/>
      <c r="AB115" s="254"/>
      <c r="AC115" s="254"/>
      <c r="AD115" s="254"/>
      <c r="AE115" s="254"/>
      <c r="AF115" s="254"/>
      <c r="AG115" s="254"/>
      <c r="AH115" s="254"/>
      <c r="AI115" s="254"/>
      <c r="AJ115" s="254"/>
      <c r="AK115" s="254"/>
      <c r="AL115" s="254"/>
      <c r="AM115" s="254"/>
      <c r="AN115" s="254"/>
      <c r="AO115" s="254"/>
      <c r="AP115" s="248"/>
      <c r="AQ115" s="248"/>
      <c r="AR115" s="248"/>
      <c r="AS115" s="248"/>
      <c r="AT115" s="248"/>
      <c r="AU115" s="248"/>
      <c r="AV115" s="248"/>
      <c r="AW115" s="248"/>
      <c r="AX115" s="248"/>
      <c r="AY115" s="248"/>
      <c r="AZ115" s="248"/>
      <c r="BA115" s="248"/>
      <c r="BB115" s="248"/>
      <c r="BC115" s="248"/>
      <c r="BD115" s="248"/>
      <c r="BE115" s="248"/>
      <c r="BF115" s="248"/>
      <c r="BG115" s="248"/>
      <c r="BH115" s="248"/>
      <c r="BI115" s="248"/>
      <c r="BJ115" s="248"/>
      <c r="BK115" s="248"/>
      <c r="BL115" s="248"/>
      <c r="BM115" s="248"/>
      <c r="BN115" s="248"/>
      <c r="BO115" s="248"/>
      <c r="BP115" s="248"/>
      <c r="BQ115" s="248"/>
      <c r="BR115" s="248"/>
      <c r="BS115" s="248"/>
      <c r="BT115" s="248"/>
      <c r="BU115" s="248"/>
      <c r="BV115" s="248"/>
      <c r="BW115" s="248"/>
      <c r="BX115" s="248"/>
      <c r="BY115" s="248"/>
      <c r="BZ115" s="248"/>
      <c r="CA115" s="248"/>
      <c r="CB115" s="248"/>
      <c r="CC115" s="248"/>
      <c r="CD115" s="248"/>
      <c r="CE115" s="248"/>
      <c r="CF115" s="248"/>
      <c r="CG115" s="248"/>
      <c r="CH115" s="248"/>
      <c r="CI115" s="248"/>
      <c r="CJ115" s="248"/>
      <c r="CK115" s="248"/>
      <c r="CL115" s="248"/>
      <c r="CM115" s="248"/>
      <c r="CN115" s="248"/>
      <c r="CO115" s="248"/>
      <c r="CP115" s="248"/>
      <c r="CQ115" s="248"/>
      <c r="CR115" s="248"/>
      <c r="CS115" s="248"/>
      <c r="CT115" s="248"/>
      <c r="CU115" s="248"/>
      <c r="CV115" s="248"/>
      <c r="CW115" s="248"/>
      <c r="CX115" s="248"/>
      <c r="CY115" s="248"/>
      <c r="CZ115" s="248"/>
      <c r="DA115" s="248"/>
    </row>
    <row r="116" spans="1:105" s="120" customFormat="1" ht="15" customHeight="1" hidden="1">
      <c r="A116" s="253"/>
      <c r="B116" s="253"/>
      <c r="C116" s="253"/>
      <c r="D116" s="253"/>
      <c r="E116" s="253"/>
      <c r="F116" s="253"/>
      <c r="G116" s="253"/>
      <c r="H116" s="254"/>
      <c r="I116" s="254"/>
      <c r="J116" s="254"/>
      <c r="K116" s="254"/>
      <c r="L116" s="25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  <c r="W116" s="254"/>
      <c r="X116" s="254"/>
      <c r="Y116" s="254"/>
      <c r="Z116" s="254"/>
      <c r="AA116" s="254"/>
      <c r="AB116" s="254"/>
      <c r="AC116" s="254"/>
      <c r="AD116" s="254"/>
      <c r="AE116" s="254"/>
      <c r="AF116" s="254"/>
      <c r="AG116" s="254"/>
      <c r="AH116" s="254"/>
      <c r="AI116" s="254"/>
      <c r="AJ116" s="254"/>
      <c r="AK116" s="254"/>
      <c r="AL116" s="254"/>
      <c r="AM116" s="254"/>
      <c r="AN116" s="254"/>
      <c r="AO116" s="254"/>
      <c r="AP116" s="248"/>
      <c r="AQ116" s="248"/>
      <c r="AR116" s="248"/>
      <c r="AS116" s="248"/>
      <c r="AT116" s="248"/>
      <c r="AU116" s="248"/>
      <c r="AV116" s="248"/>
      <c r="AW116" s="248"/>
      <c r="AX116" s="248"/>
      <c r="AY116" s="248"/>
      <c r="AZ116" s="248"/>
      <c r="BA116" s="248"/>
      <c r="BB116" s="248"/>
      <c r="BC116" s="248"/>
      <c r="BD116" s="248"/>
      <c r="BE116" s="248"/>
      <c r="BF116" s="248"/>
      <c r="BG116" s="248"/>
      <c r="BH116" s="248"/>
      <c r="BI116" s="248"/>
      <c r="BJ116" s="248"/>
      <c r="BK116" s="248"/>
      <c r="BL116" s="248"/>
      <c r="BM116" s="248"/>
      <c r="BN116" s="248"/>
      <c r="BO116" s="248"/>
      <c r="BP116" s="248"/>
      <c r="BQ116" s="248"/>
      <c r="BR116" s="248"/>
      <c r="BS116" s="248"/>
      <c r="BT116" s="248"/>
      <c r="BU116" s="248"/>
      <c r="BV116" s="248"/>
      <c r="BW116" s="248"/>
      <c r="BX116" s="248"/>
      <c r="BY116" s="248"/>
      <c r="BZ116" s="248"/>
      <c r="CA116" s="248"/>
      <c r="CB116" s="248"/>
      <c r="CC116" s="248"/>
      <c r="CD116" s="248"/>
      <c r="CE116" s="248"/>
      <c r="CF116" s="248"/>
      <c r="CG116" s="248"/>
      <c r="CH116" s="248"/>
      <c r="CI116" s="248"/>
      <c r="CJ116" s="248"/>
      <c r="CK116" s="248"/>
      <c r="CL116" s="248"/>
      <c r="CM116" s="248"/>
      <c r="CN116" s="248"/>
      <c r="CO116" s="248"/>
      <c r="CP116" s="248"/>
      <c r="CQ116" s="248"/>
      <c r="CR116" s="248"/>
      <c r="CS116" s="248"/>
      <c r="CT116" s="248"/>
      <c r="CU116" s="248"/>
      <c r="CV116" s="248"/>
      <c r="CW116" s="248"/>
      <c r="CX116" s="248"/>
      <c r="CY116" s="248"/>
      <c r="CZ116" s="248"/>
      <c r="DA116" s="248"/>
    </row>
    <row r="117" spans="1:105" s="120" customFormat="1" ht="15" customHeight="1" hidden="1">
      <c r="A117" s="253"/>
      <c r="B117" s="253"/>
      <c r="C117" s="253"/>
      <c r="D117" s="253"/>
      <c r="E117" s="253"/>
      <c r="F117" s="253"/>
      <c r="G117" s="253"/>
      <c r="H117" s="254"/>
      <c r="I117" s="254"/>
      <c r="J117" s="254"/>
      <c r="K117" s="254"/>
      <c r="L117" s="25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  <c r="W117" s="254"/>
      <c r="X117" s="254"/>
      <c r="Y117" s="254"/>
      <c r="Z117" s="254"/>
      <c r="AA117" s="254"/>
      <c r="AB117" s="254"/>
      <c r="AC117" s="254"/>
      <c r="AD117" s="254"/>
      <c r="AE117" s="254"/>
      <c r="AF117" s="254"/>
      <c r="AG117" s="254"/>
      <c r="AH117" s="254"/>
      <c r="AI117" s="254"/>
      <c r="AJ117" s="254"/>
      <c r="AK117" s="254"/>
      <c r="AL117" s="254"/>
      <c r="AM117" s="254"/>
      <c r="AN117" s="254"/>
      <c r="AO117" s="254"/>
      <c r="AP117" s="248"/>
      <c r="AQ117" s="248"/>
      <c r="AR117" s="248"/>
      <c r="AS117" s="248"/>
      <c r="AT117" s="248"/>
      <c r="AU117" s="248"/>
      <c r="AV117" s="248"/>
      <c r="AW117" s="248"/>
      <c r="AX117" s="248"/>
      <c r="AY117" s="248"/>
      <c r="AZ117" s="248"/>
      <c r="BA117" s="248"/>
      <c r="BB117" s="248"/>
      <c r="BC117" s="248"/>
      <c r="BD117" s="248"/>
      <c r="BE117" s="248"/>
      <c r="BF117" s="248"/>
      <c r="BG117" s="248"/>
      <c r="BH117" s="248"/>
      <c r="BI117" s="248"/>
      <c r="BJ117" s="248"/>
      <c r="BK117" s="248"/>
      <c r="BL117" s="248"/>
      <c r="BM117" s="248"/>
      <c r="BN117" s="248"/>
      <c r="BO117" s="248"/>
      <c r="BP117" s="248"/>
      <c r="BQ117" s="248"/>
      <c r="BR117" s="248"/>
      <c r="BS117" s="248"/>
      <c r="BT117" s="248"/>
      <c r="BU117" s="248"/>
      <c r="BV117" s="248"/>
      <c r="BW117" s="248"/>
      <c r="BX117" s="248"/>
      <c r="BY117" s="248"/>
      <c r="BZ117" s="248"/>
      <c r="CA117" s="248"/>
      <c r="CB117" s="248"/>
      <c r="CC117" s="248"/>
      <c r="CD117" s="248"/>
      <c r="CE117" s="248"/>
      <c r="CF117" s="248"/>
      <c r="CG117" s="248"/>
      <c r="CH117" s="248"/>
      <c r="CI117" s="248"/>
      <c r="CJ117" s="248"/>
      <c r="CK117" s="248"/>
      <c r="CL117" s="248"/>
      <c r="CM117" s="248"/>
      <c r="CN117" s="248"/>
      <c r="CO117" s="248"/>
      <c r="CP117" s="248"/>
      <c r="CQ117" s="248"/>
      <c r="CR117" s="248"/>
      <c r="CS117" s="248"/>
      <c r="CT117" s="248"/>
      <c r="CU117" s="248"/>
      <c r="CV117" s="248"/>
      <c r="CW117" s="248"/>
      <c r="CX117" s="248"/>
      <c r="CY117" s="248"/>
      <c r="CZ117" s="248"/>
      <c r="DA117" s="248"/>
    </row>
    <row r="118" spans="1:105" s="120" customFormat="1" ht="15" customHeight="1">
      <c r="A118" s="253"/>
      <c r="B118" s="253"/>
      <c r="C118" s="253"/>
      <c r="D118" s="253"/>
      <c r="E118" s="253"/>
      <c r="F118" s="253"/>
      <c r="G118" s="253"/>
      <c r="H118" s="306" t="s">
        <v>307</v>
      </c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7"/>
      <c r="AF118" s="307"/>
      <c r="AG118" s="307"/>
      <c r="AH118" s="307"/>
      <c r="AI118" s="307"/>
      <c r="AJ118" s="307"/>
      <c r="AK118" s="307"/>
      <c r="AL118" s="307"/>
      <c r="AM118" s="307"/>
      <c r="AN118" s="307"/>
      <c r="AO118" s="308"/>
      <c r="AP118" s="248" t="s">
        <v>255</v>
      </c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8"/>
      <c r="BD118" s="248"/>
      <c r="BE118" s="248"/>
      <c r="BF118" s="248" t="s">
        <v>255</v>
      </c>
      <c r="BG118" s="248"/>
      <c r="BH118" s="248"/>
      <c r="BI118" s="248"/>
      <c r="BJ118" s="248"/>
      <c r="BK118" s="248"/>
      <c r="BL118" s="248"/>
      <c r="BM118" s="248"/>
      <c r="BN118" s="248"/>
      <c r="BO118" s="248"/>
      <c r="BP118" s="248"/>
      <c r="BQ118" s="248"/>
      <c r="BR118" s="248"/>
      <c r="BS118" s="248"/>
      <c r="BT118" s="248"/>
      <c r="BU118" s="248"/>
      <c r="BV118" s="248" t="s">
        <v>255</v>
      </c>
      <c r="BW118" s="248"/>
      <c r="BX118" s="248"/>
      <c r="BY118" s="248"/>
      <c r="BZ118" s="248"/>
      <c r="CA118" s="248"/>
      <c r="CB118" s="248"/>
      <c r="CC118" s="248"/>
      <c r="CD118" s="248"/>
      <c r="CE118" s="248"/>
      <c r="CF118" s="248"/>
      <c r="CG118" s="248"/>
      <c r="CH118" s="248"/>
      <c r="CI118" s="248"/>
      <c r="CJ118" s="248"/>
      <c r="CK118" s="248"/>
      <c r="CL118" s="248">
        <f>SUM(CL101:CL117)</f>
        <v>90000</v>
      </c>
      <c r="CM118" s="248"/>
      <c r="CN118" s="248"/>
      <c r="CO118" s="248"/>
      <c r="CP118" s="248"/>
      <c r="CQ118" s="248"/>
      <c r="CR118" s="248"/>
      <c r="CS118" s="248"/>
      <c r="CT118" s="248"/>
      <c r="CU118" s="248"/>
      <c r="CV118" s="248"/>
      <c r="CW118" s="248"/>
      <c r="CX118" s="248"/>
      <c r="CY118" s="248"/>
      <c r="CZ118" s="248"/>
      <c r="DA118" s="248"/>
    </row>
    <row r="119" ht="10.5" customHeight="1"/>
    <row r="120" spans="1:105" s="115" customFormat="1" ht="14.25">
      <c r="A120" s="245" t="s">
        <v>308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5"/>
      <c r="AD120" s="245"/>
      <c r="AE120" s="245"/>
      <c r="AF120" s="245"/>
      <c r="AG120" s="245"/>
      <c r="AH120" s="245"/>
      <c r="AI120" s="245"/>
      <c r="AJ120" s="245"/>
      <c r="AK120" s="245"/>
      <c r="AL120" s="245"/>
      <c r="AM120" s="245"/>
      <c r="AN120" s="245"/>
      <c r="AO120" s="245"/>
      <c r="AP120" s="245"/>
      <c r="AQ120" s="245"/>
      <c r="AR120" s="245"/>
      <c r="AS120" s="245"/>
      <c r="AT120" s="245"/>
      <c r="AU120" s="245"/>
      <c r="AV120" s="245"/>
      <c r="AW120" s="245"/>
      <c r="AX120" s="245"/>
      <c r="AY120" s="245"/>
      <c r="AZ120" s="245"/>
      <c r="BA120" s="245"/>
      <c r="BB120" s="245"/>
      <c r="BC120" s="245"/>
      <c r="BD120" s="245"/>
      <c r="BE120" s="245"/>
      <c r="BF120" s="245"/>
      <c r="BG120" s="245"/>
      <c r="BH120" s="245"/>
      <c r="BI120" s="245"/>
      <c r="BJ120" s="245"/>
      <c r="BK120" s="245"/>
      <c r="BL120" s="245"/>
      <c r="BM120" s="245"/>
      <c r="BN120" s="245"/>
      <c r="BO120" s="245"/>
      <c r="BP120" s="245"/>
      <c r="BQ120" s="245"/>
      <c r="BR120" s="245"/>
      <c r="BS120" s="245"/>
      <c r="BT120" s="245"/>
      <c r="BU120" s="245"/>
      <c r="BV120" s="245"/>
      <c r="BW120" s="245"/>
      <c r="BX120" s="245"/>
      <c r="BY120" s="245"/>
      <c r="BZ120" s="245"/>
      <c r="CA120" s="245"/>
      <c r="CB120" s="245"/>
      <c r="CC120" s="245"/>
      <c r="CD120" s="245"/>
      <c r="CE120" s="245"/>
      <c r="CF120" s="245"/>
      <c r="CG120" s="245"/>
      <c r="CH120" s="245"/>
      <c r="CI120" s="245"/>
      <c r="CJ120" s="245"/>
      <c r="CK120" s="245"/>
      <c r="CL120" s="245"/>
      <c r="CM120" s="245"/>
      <c r="CN120" s="245"/>
      <c r="CO120" s="245"/>
      <c r="CP120" s="245"/>
      <c r="CQ120" s="245"/>
      <c r="CR120" s="245"/>
      <c r="CS120" s="245"/>
      <c r="CT120" s="245"/>
      <c r="CU120" s="245"/>
      <c r="CV120" s="245"/>
      <c r="CW120" s="245"/>
      <c r="CX120" s="245"/>
      <c r="CY120" s="245"/>
      <c r="CZ120" s="245"/>
      <c r="DA120" s="245"/>
    </row>
    <row r="121" ht="10.5" customHeight="1"/>
    <row r="122" spans="1:105" s="118" customFormat="1" ht="45" customHeight="1">
      <c r="A122" s="232" t="s">
        <v>244</v>
      </c>
      <c r="B122" s="233"/>
      <c r="C122" s="233"/>
      <c r="D122" s="233"/>
      <c r="E122" s="233"/>
      <c r="F122" s="233"/>
      <c r="G122" s="234"/>
      <c r="H122" s="232" t="s">
        <v>296</v>
      </c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  <c r="V122" s="233"/>
      <c r="W122" s="233"/>
      <c r="X122" s="233"/>
      <c r="Y122" s="233"/>
      <c r="Z122" s="233"/>
      <c r="AA122" s="233"/>
      <c r="AB122" s="233"/>
      <c r="AC122" s="233"/>
      <c r="AD122" s="233"/>
      <c r="AE122" s="233"/>
      <c r="AF122" s="233"/>
      <c r="AG122" s="233"/>
      <c r="AH122" s="233"/>
      <c r="AI122" s="233"/>
      <c r="AJ122" s="233"/>
      <c r="AK122" s="233"/>
      <c r="AL122" s="233"/>
      <c r="AM122" s="233"/>
      <c r="AN122" s="233"/>
      <c r="AO122" s="233"/>
      <c r="AP122" s="233"/>
      <c r="AQ122" s="233"/>
      <c r="AR122" s="233"/>
      <c r="AS122" s="233"/>
      <c r="AT122" s="233"/>
      <c r="AU122" s="233"/>
      <c r="AV122" s="233"/>
      <c r="AW122" s="233"/>
      <c r="AX122" s="233"/>
      <c r="AY122" s="233"/>
      <c r="AZ122" s="233"/>
      <c r="BA122" s="233"/>
      <c r="BB122" s="233"/>
      <c r="BC122" s="234"/>
      <c r="BD122" s="232" t="s">
        <v>309</v>
      </c>
      <c r="BE122" s="233"/>
      <c r="BF122" s="233"/>
      <c r="BG122" s="233"/>
      <c r="BH122" s="233"/>
      <c r="BI122" s="233"/>
      <c r="BJ122" s="233"/>
      <c r="BK122" s="233"/>
      <c r="BL122" s="233"/>
      <c r="BM122" s="233"/>
      <c r="BN122" s="233"/>
      <c r="BO122" s="233"/>
      <c r="BP122" s="233"/>
      <c r="BQ122" s="233"/>
      <c r="BR122" s="233"/>
      <c r="BS122" s="234"/>
      <c r="BT122" s="232" t="s">
        <v>310</v>
      </c>
      <c r="BU122" s="233"/>
      <c r="BV122" s="233"/>
      <c r="BW122" s="233"/>
      <c r="BX122" s="233"/>
      <c r="BY122" s="233"/>
      <c r="BZ122" s="233"/>
      <c r="CA122" s="233"/>
      <c r="CB122" s="233"/>
      <c r="CC122" s="233"/>
      <c r="CD122" s="233"/>
      <c r="CE122" s="233"/>
      <c r="CF122" s="233"/>
      <c r="CG122" s="233"/>
      <c r="CH122" s="233"/>
      <c r="CI122" s="234"/>
      <c r="CJ122" s="232" t="s">
        <v>311</v>
      </c>
      <c r="CK122" s="233"/>
      <c r="CL122" s="233"/>
      <c r="CM122" s="233"/>
      <c r="CN122" s="233"/>
      <c r="CO122" s="233"/>
      <c r="CP122" s="233"/>
      <c r="CQ122" s="233"/>
      <c r="CR122" s="233"/>
      <c r="CS122" s="233"/>
      <c r="CT122" s="233"/>
      <c r="CU122" s="233"/>
      <c r="CV122" s="233"/>
      <c r="CW122" s="233"/>
      <c r="CX122" s="233"/>
      <c r="CY122" s="233"/>
      <c r="CZ122" s="233"/>
      <c r="DA122" s="234"/>
    </row>
    <row r="123" spans="1:105" s="119" customFormat="1" ht="12.75">
      <c r="A123" s="247">
        <v>1</v>
      </c>
      <c r="B123" s="247"/>
      <c r="C123" s="247"/>
      <c r="D123" s="247"/>
      <c r="E123" s="247"/>
      <c r="F123" s="247"/>
      <c r="G123" s="247"/>
      <c r="H123" s="247">
        <v>2</v>
      </c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247"/>
      <c r="V123" s="247"/>
      <c r="W123" s="247"/>
      <c r="X123" s="247"/>
      <c r="Y123" s="247"/>
      <c r="Z123" s="247"/>
      <c r="AA123" s="247"/>
      <c r="AB123" s="247"/>
      <c r="AC123" s="247"/>
      <c r="AD123" s="247"/>
      <c r="AE123" s="247"/>
      <c r="AF123" s="247"/>
      <c r="AG123" s="247"/>
      <c r="AH123" s="247"/>
      <c r="AI123" s="247"/>
      <c r="AJ123" s="247"/>
      <c r="AK123" s="247"/>
      <c r="AL123" s="247"/>
      <c r="AM123" s="247"/>
      <c r="AN123" s="247"/>
      <c r="AO123" s="247"/>
      <c r="AP123" s="247"/>
      <c r="AQ123" s="247"/>
      <c r="AR123" s="247"/>
      <c r="AS123" s="247"/>
      <c r="AT123" s="247"/>
      <c r="AU123" s="247"/>
      <c r="AV123" s="247"/>
      <c r="AW123" s="247"/>
      <c r="AX123" s="247"/>
      <c r="AY123" s="247"/>
      <c r="AZ123" s="247"/>
      <c r="BA123" s="247"/>
      <c r="BB123" s="247"/>
      <c r="BC123" s="247"/>
      <c r="BD123" s="247">
        <v>3</v>
      </c>
      <c r="BE123" s="247"/>
      <c r="BF123" s="247"/>
      <c r="BG123" s="247"/>
      <c r="BH123" s="247"/>
      <c r="BI123" s="247"/>
      <c r="BJ123" s="247"/>
      <c r="BK123" s="247"/>
      <c r="BL123" s="247"/>
      <c r="BM123" s="247"/>
      <c r="BN123" s="247"/>
      <c r="BO123" s="247"/>
      <c r="BP123" s="247"/>
      <c r="BQ123" s="247"/>
      <c r="BR123" s="247"/>
      <c r="BS123" s="247"/>
      <c r="BT123" s="247">
        <v>4</v>
      </c>
      <c r="BU123" s="247"/>
      <c r="BV123" s="247"/>
      <c r="BW123" s="247"/>
      <c r="BX123" s="247"/>
      <c r="BY123" s="247"/>
      <c r="BZ123" s="247"/>
      <c r="CA123" s="247"/>
      <c r="CB123" s="247"/>
      <c r="CC123" s="247"/>
      <c r="CD123" s="247"/>
      <c r="CE123" s="247"/>
      <c r="CF123" s="247"/>
      <c r="CG123" s="247"/>
      <c r="CH123" s="247"/>
      <c r="CI123" s="247"/>
      <c r="CJ123" s="247">
        <v>5</v>
      </c>
      <c r="CK123" s="247"/>
      <c r="CL123" s="247"/>
      <c r="CM123" s="247"/>
      <c r="CN123" s="247"/>
      <c r="CO123" s="247"/>
      <c r="CP123" s="247"/>
      <c r="CQ123" s="247"/>
      <c r="CR123" s="247"/>
      <c r="CS123" s="247"/>
      <c r="CT123" s="247"/>
      <c r="CU123" s="247"/>
      <c r="CV123" s="247"/>
      <c r="CW123" s="247"/>
      <c r="CX123" s="247"/>
      <c r="CY123" s="247"/>
      <c r="CZ123" s="247"/>
      <c r="DA123" s="247"/>
    </row>
    <row r="124" spans="1:105" s="120" customFormat="1" ht="15" customHeight="1">
      <c r="A124" s="253" t="s">
        <v>175</v>
      </c>
      <c r="B124" s="253"/>
      <c r="C124" s="253"/>
      <c r="D124" s="253"/>
      <c r="E124" s="253"/>
      <c r="F124" s="253"/>
      <c r="G124" s="253"/>
      <c r="H124" s="254" t="s">
        <v>399</v>
      </c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  <c r="AA124" s="254"/>
      <c r="AB124" s="254"/>
      <c r="AC124" s="254"/>
      <c r="AD124" s="254"/>
      <c r="AE124" s="254"/>
      <c r="AF124" s="254"/>
      <c r="AG124" s="254"/>
      <c r="AH124" s="254"/>
      <c r="AI124" s="254"/>
      <c r="AJ124" s="254"/>
      <c r="AK124" s="254"/>
      <c r="AL124" s="254"/>
      <c r="AM124" s="254"/>
      <c r="AN124" s="254"/>
      <c r="AO124" s="254"/>
      <c r="AP124" s="254"/>
      <c r="AQ124" s="254"/>
      <c r="AR124" s="254"/>
      <c r="AS124" s="254"/>
      <c r="AT124" s="254"/>
      <c r="AU124" s="254"/>
      <c r="AV124" s="254"/>
      <c r="AW124" s="254"/>
      <c r="AX124" s="254"/>
      <c r="AY124" s="254"/>
      <c r="AZ124" s="254"/>
      <c r="BA124" s="254"/>
      <c r="BB124" s="254"/>
      <c r="BC124" s="254"/>
      <c r="BD124" s="248"/>
      <c r="BE124" s="248"/>
      <c r="BF124" s="248"/>
      <c r="BG124" s="248"/>
      <c r="BH124" s="248"/>
      <c r="BI124" s="248"/>
      <c r="BJ124" s="248"/>
      <c r="BK124" s="248"/>
      <c r="BL124" s="248"/>
      <c r="BM124" s="248"/>
      <c r="BN124" s="248"/>
      <c r="BO124" s="248"/>
      <c r="BP124" s="248"/>
      <c r="BQ124" s="248"/>
      <c r="BR124" s="248"/>
      <c r="BS124" s="248"/>
      <c r="BT124" s="248"/>
      <c r="BU124" s="248"/>
      <c r="BV124" s="248"/>
      <c r="BW124" s="248"/>
      <c r="BX124" s="248"/>
      <c r="BY124" s="248"/>
      <c r="BZ124" s="248"/>
      <c r="CA124" s="248"/>
      <c r="CB124" s="248"/>
      <c r="CC124" s="248"/>
      <c r="CD124" s="248"/>
      <c r="CE124" s="248"/>
      <c r="CF124" s="248"/>
      <c r="CG124" s="248"/>
      <c r="CH124" s="248"/>
      <c r="CI124" s="248"/>
      <c r="CJ124" s="248"/>
      <c r="CK124" s="248"/>
      <c r="CL124" s="248"/>
      <c r="CM124" s="248"/>
      <c r="CN124" s="248"/>
      <c r="CO124" s="248"/>
      <c r="CP124" s="248"/>
      <c r="CQ124" s="248"/>
      <c r="CR124" s="248"/>
      <c r="CS124" s="248"/>
      <c r="CT124" s="248"/>
      <c r="CU124" s="248"/>
      <c r="CV124" s="248"/>
      <c r="CW124" s="248"/>
      <c r="CX124" s="248"/>
      <c r="CY124" s="248"/>
      <c r="CZ124" s="248"/>
      <c r="DA124" s="248"/>
    </row>
    <row r="125" spans="1:105" s="120" customFormat="1" ht="15" customHeight="1">
      <c r="A125" s="253"/>
      <c r="B125" s="253"/>
      <c r="C125" s="253"/>
      <c r="D125" s="253"/>
      <c r="E125" s="253"/>
      <c r="F125" s="253"/>
      <c r="G125" s="253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X125" s="254"/>
      <c r="Y125" s="254"/>
      <c r="Z125" s="254"/>
      <c r="AA125" s="254"/>
      <c r="AB125" s="254"/>
      <c r="AC125" s="254"/>
      <c r="AD125" s="254"/>
      <c r="AE125" s="254"/>
      <c r="AF125" s="254"/>
      <c r="AG125" s="254"/>
      <c r="AH125" s="254"/>
      <c r="AI125" s="254"/>
      <c r="AJ125" s="254"/>
      <c r="AK125" s="254"/>
      <c r="AL125" s="254"/>
      <c r="AM125" s="254"/>
      <c r="AN125" s="254"/>
      <c r="AO125" s="254"/>
      <c r="AP125" s="254"/>
      <c r="AQ125" s="254"/>
      <c r="AR125" s="254"/>
      <c r="AS125" s="254"/>
      <c r="AT125" s="254"/>
      <c r="AU125" s="254"/>
      <c r="AV125" s="254"/>
      <c r="AW125" s="254"/>
      <c r="AX125" s="254"/>
      <c r="AY125" s="254"/>
      <c r="AZ125" s="254"/>
      <c r="BA125" s="254"/>
      <c r="BB125" s="254"/>
      <c r="BC125" s="254"/>
      <c r="BD125" s="248"/>
      <c r="BE125" s="248"/>
      <c r="BF125" s="248"/>
      <c r="BG125" s="248"/>
      <c r="BH125" s="248"/>
      <c r="BI125" s="248"/>
      <c r="BJ125" s="248"/>
      <c r="BK125" s="248"/>
      <c r="BL125" s="248"/>
      <c r="BM125" s="248"/>
      <c r="BN125" s="248"/>
      <c r="BO125" s="248"/>
      <c r="BP125" s="248"/>
      <c r="BQ125" s="248"/>
      <c r="BR125" s="248"/>
      <c r="BS125" s="248"/>
      <c r="BT125" s="248"/>
      <c r="BU125" s="248"/>
      <c r="BV125" s="248"/>
      <c r="BW125" s="248"/>
      <c r="BX125" s="248"/>
      <c r="BY125" s="248"/>
      <c r="BZ125" s="248"/>
      <c r="CA125" s="248"/>
      <c r="CB125" s="248"/>
      <c r="CC125" s="248"/>
      <c r="CD125" s="248"/>
      <c r="CE125" s="248"/>
      <c r="CF125" s="248"/>
      <c r="CG125" s="248"/>
      <c r="CH125" s="248"/>
      <c r="CI125" s="248"/>
      <c r="CJ125" s="248"/>
      <c r="CK125" s="248"/>
      <c r="CL125" s="248"/>
      <c r="CM125" s="248"/>
      <c r="CN125" s="248"/>
      <c r="CO125" s="248"/>
      <c r="CP125" s="248"/>
      <c r="CQ125" s="248"/>
      <c r="CR125" s="248"/>
      <c r="CS125" s="248"/>
      <c r="CT125" s="248"/>
      <c r="CU125" s="248"/>
      <c r="CV125" s="248"/>
      <c r="CW125" s="248"/>
      <c r="CX125" s="248"/>
      <c r="CY125" s="248"/>
      <c r="CZ125" s="248"/>
      <c r="DA125" s="248"/>
    </row>
    <row r="126" spans="1:105" s="120" customFormat="1" ht="15" customHeight="1">
      <c r="A126" s="253"/>
      <c r="B126" s="253"/>
      <c r="C126" s="253"/>
      <c r="D126" s="253"/>
      <c r="E126" s="253"/>
      <c r="F126" s="253"/>
      <c r="G126" s="253"/>
      <c r="H126" s="265" t="s">
        <v>254</v>
      </c>
      <c r="I126" s="265"/>
      <c r="J126" s="265"/>
      <c r="K126" s="265"/>
      <c r="L126" s="265"/>
      <c r="M126" s="265"/>
      <c r="N126" s="265"/>
      <c r="O126" s="265"/>
      <c r="P126" s="265"/>
      <c r="Q126" s="265"/>
      <c r="R126" s="265"/>
      <c r="S126" s="265"/>
      <c r="T126" s="265"/>
      <c r="U126" s="265"/>
      <c r="V126" s="265"/>
      <c r="W126" s="265"/>
      <c r="X126" s="265"/>
      <c r="Y126" s="265"/>
      <c r="Z126" s="265"/>
      <c r="AA126" s="265"/>
      <c r="AB126" s="265"/>
      <c r="AC126" s="265"/>
      <c r="AD126" s="265"/>
      <c r="AE126" s="265"/>
      <c r="AF126" s="265"/>
      <c r="AG126" s="265"/>
      <c r="AH126" s="265"/>
      <c r="AI126" s="265"/>
      <c r="AJ126" s="265"/>
      <c r="AK126" s="265"/>
      <c r="AL126" s="265"/>
      <c r="AM126" s="265"/>
      <c r="AN126" s="265"/>
      <c r="AO126" s="265"/>
      <c r="AP126" s="265"/>
      <c r="AQ126" s="265"/>
      <c r="AR126" s="265"/>
      <c r="AS126" s="265"/>
      <c r="AT126" s="265"/>
      <c r="AU126" s="265"/>
      <c r="AV126" s="265"/>
      <c r="AW126" s="265"/>
      <c r="AX126" s="265"/>
      <c r="AY126" s="265"/>
      <c r="AZ126" s="265"/>
      <c r="BA126" s="265"/>
      <c r="BB126" s="265"/>
      <c r="BC126" s="266"/>
      <c r="BD126" s="248"/>
      <c r="BE126" s="248"/>
      <c r="BF126" s="248"/>
      <c r="BG126" s="248"/>
      <c r="BH126" s="248"/>
      <c r="BI126" s="248"/>
      <c r="BJ126" s="248"/>
      <c r="BK126" s="248"/>
      <c r="BL126" s="248"/>
      <c r="BM126" s="248"/>
      <c r="BN126" s="248"/>
      <c r="BO126" s="248"/>
      <c r="BP126" s="248"/>
      <c r="BQ126" s="248"/>
      <c r="BR126" s="248"/>
      <c r="BS126" s="248"/>
      <c r="BT126" s="248"/>
      <c r="BU126" s="248"/>
      <c r="BV126" s="248"/>
      <c r="BW126" s="248"/>
      <c r="BX126" s="248"/>
      <c r="BY126" s="248"/>
      <c r="BZ126" s="248"/>
      <c r="CA126" s="248"/>
      <c r="CB126" s="248"/>
      <c r="CC126" s="248"/>
      <c r="CD126" s="248"/>
      <c r="CE126" s="248"/>
      <c r="CF126" s="248"/>
      <c r="CG126" s="248"/>
      <c r="CH126" s="248"/>
      <c r="CI126" s="248"/>
      <c r="CJ126" s="248"/>
      <c r="CK126" s="248"/>
      <c r="CL126" s="248"/>
      <c r="CM126" s="248"/>
      <c r="CN126" s="248"/>
      <c r="CO126" s="248"/>
      <c r="CP126" s="248"/>
      <c r="CQ126" s="248"/>
      <c r="CR126" s="248"/>
      <c r="CS126" s="248"/>
      <c r="CT126" s="248"/>
      <c r="CU126" s="248"/>
      <c r="CV126" s="248"/>
      <c r="CW126" s="248"/>
      <c r="CX126" s="248"/>
      <c r="CY126" s="248"/>
      <c r="CZ126" s="248"/>
      <c r="DA126" s="248"/>
    </row>
    <row r="127" ht="10.5" customHeight="1"/>
    <row r="128" spans="1:105" s="115" customFormat="1" ht="14.25">
      <c r="A128" s="245" t="s">
        <v>312</v>
      </c>
      <c r="B128" s="245"/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  <c r="R128" s="245"/>
      <c r="S128" s="245"/>
      <c r="T128" s="245"/>
      <c r="U128" s="245"/>
      <c r="V128" s="245"/>
      <c r="W128" s="245"/>
      <c r="X128" s="245"/>
      <c r="Y128" s="245"/>
      <c r="Z128" s="245"/>
      <c r="AA128" s="245"/>
      <c r="AB128" s="245"/>
      <c r="AC128" s="245"/>
      <c r="AD128" s="245"/>
      <c r="AE128" s="245"/>
      <c r="AF128" s="245"/>
      <c r="AG128" s="245"/>
      <c r="AH128" s="245"/>
      <c r="AI128" s="245"/>
      <c r="AJ128" s="245"/>
      <c r="AK128" s="245"/>
      <c r="AL128" s="245"/>
      <c r="AM128" s="245"/>
      <c r="AN128" s="245"/>
      <c r="AO128" s="245"/>
      <c r="AP128" s="245"/>
      <c r="AQ128" s="245"/>
      <c r="AR128" s="245"/>
      <c r="AS128" s="245"/>
      <c r="AT128" s="245"/>
      <c r="AU128" s="245"/>
      <c r="AV128" s="245"/>
      <c r="AW128" s="245"/>
      <c r="AX128" s="245"/>
      <c r="AY128" s="245"/>
      <c r="AZ128" s="245"/>
      <c r="BA128" s="245"/>
      <c r="BB128" s="245"/>
      <c r="BC128" s="245"/>
      <c r="BD128" s="245"/>
      <c r="BE128" s="245"/>
      <c r="BF128" s="245"/>
      <c r="BG128" s="245"/>
      <c r="BH128" s="245"/>
      <c r="BI128" s="245"/>
      <c r="BJ128" s="245"/>
      <c r="BK128" s="245"/>
      <c r="BL128" s="245"/>
      <c r="BM128" s="245"/>
      <c r="BN128" s="245"/>
      <c r="BO128" s="245"/>
      <c r="BP128" s="245"/>
      <c r="BQ128" s="245"/>
      <c r="BR128" s="245"/>
      <c r="BS128" s="245"/>
      <c r="BT128" s="245"/>
      <c r="BU128" s="245"/>
      <c r="BV128" s="245"/>
      <c r="BW128" s="245"/>
      <c r="BX128" s="245"/>
      <c r="BY128" s="245"/>
      <c r="BZ128" s="245"/>
      <c r="CA128" s="245"/>
      <c r="CB128" s="245"/>
      <c r="CC128" s="245"/>
      <c r="CD128" s="245"/>
      <c r="CE128" s="245"/>
      <c r="CF128" s="245"/>
      <c r="CG128" s="245"/>
      <c r="CH128" s="245"/>
      <c r="CI128" s="245"/>
      <c r="CJ128" s="245"/>
      <c r="CK128" s="245"/>
      <c r="CL128" s="245"/>
      <c r="CM128" s="245"/>
      <c r="CN128" s="245"/>
      <c r="CO128" s="245"/>
      <c r="CP128" s="245"/>
      <c r="CQ128" s="245"/>
      <c r="CR128" s="245"/>
      <c r="CS128" s="245"/>
      <c r="CT128" s="245"/>
      <c r="CU128" s="245"/>
      <c r="CV128" s="245"/>
      <c r="CW128" s="245"/>
      <c r="CX128" s="245"/>
      <c r="CY128" s="245"/>
      <c r="CZ128" s="245"/>
      <c r="DA128" s="245"/>
    </row>
    <row r="129" ht="10.5" customHeight="1"/>
    <row r="130" spans="1:105" s="118" customFormat="1" ht="45" customHeight="1">
      <c r="A130" s="241" t="s">
        <v>244</v>
      </c>
      <c r="B130" s="242"/>
      <c r="C130" s="242"/>
      <c r="D130" s="242"/>
      <c r="E130" s="242"/>
      <c r="F130" s="242"/>
      <c r="G130" s="243"/>
      <c r="H130" s="241" t="s">
        <v>0</v>
      </c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2"/>
      <c r="AJ130" s="242"/>
      <c r="AK130" s="242"/>
      <c r="AL130" s="242"/>
      <c r="AM130" s="242"/>
      <c r="AN130" s="242"/>
      <c r="AO130" s="243"/>
      <c r="AP130" s="241" t="s">
        <v>313</v>
      </c>
      <c r="AQ130" s="242"/>
      <c r="AR130" s="242"/>
      <c r="AS130" s="242"/>
      <c r="AT130" s="242"/>
      <c r="AU130" s="242"/>
      <c r="AV130" s="242"/>
      <c r="AW130" s="242"/>
      <c r="AX130" s="242"/>
      <c r="AY130" s="242"/>
      <c r="AZ130" s="242"/>
      <c r="BA130" s="242"/>
      <c r="BB130" s="242"/>
      <c r="BC130" s="242"/>
      <c r="BD130" s="242"/>
      <c r="BE130" s="243"/>
      <c r="BF130" s="241" t="s">
        <v>314</v>
      </c>
      <c r="BG130" s="242"/>
      <c r="BH130" s="242"/>
      <c r="BI130" s="242"/>
      <c r="BJ130" s="242"/>
      <c r="BK130" s="242"/>
      <c r="BL130" s="242"/>
      <c r="BM130" s="242"/>
      <c r="BN130" s="242"/>
      <c r="BO130" s="242"/>
      <c r="BP130" s="242"/>
      <c r="BQ130" s="242"/>
      <c r="BR130" s="242"/>
      <c r="BS130" s="242"/>
      <c r="BT130" s="242"/>
      <c r="BU130" s="243"/>
      <c r="BV130" s="241" t="s">
        <v>315</v>
      </c>
      <c r="BW130" s="242"/>
      <c r="BX130" s="242"/>
      <c r="BY130" s="242"/>
      <c r="BZ130" s="242"/>
      <c r="CA130" s="242"/>
      <c r="CB130" s="242"/>
      <c r="CC130" s="242"/>
      <c r="CD130" s="242"/>
      <c r="CE130" s="242"/>
      <c r="CF130" s="242"/>
      <c r="CG130" s="242"/>
      <c r="CH130" s="242"/>
      <c r="CI130" s="242"/>
      <c r="CJ130" s="242"/>
      <c r="CK130" s="243"/>
      <c r="CL130" s="241" t="s">
        <v>316</v>
      </c>
      <c r="CM130" s="242"/>
      <c r="CN130" s="242"/>
      <c r="CO130" s="242"/>
      <c r="CP130" s="242"/>
      <c r="CQ130" s="242"/>
      <c r="CR130" s="242"/>
      <c r="CS130" s="242"/>
      <c r="CT130" s="242"/>
      <c r="CU130" s="242"/>
      <c r="CV130" s="242"/>
      <c r="CW130" s="242"/>
      <c r="CX130" s="242"/>
      <c r="CY130" s="242"/>
      <c r="CZ130" s="242"/>
      <c r="DA130" s="243"/>
    </row>
    <row r="131" spans="1:105" s="119" customFormat="1" ht="12.75">
      <c r="A131" s="247">
        <v>1</v>
      </c>
      <c r="B131" s="247"/>
      <c r="C131" s="247"/>
      <c r="D131" s="247"/>
      <c r="E131" s="247"/>
      <c r="F131" s="247"/>
      <c r="G131" s="247"/>
      <c r="H131" s="247">
        <v>2</v>
      </c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  <c r="S131" s="247"/>
      <c r="T131" s="247"/>
      <c r="U131" s="247"/>
      <c r="V131" s="247"/>
      <c r="W131" s="247"/>
      <c r="X131" s="247"/>
      <c r="Y131" s="247"/>
      <c r="Z131" s="247"/>
      <c r="AA131" s="247"/>
      <c r="AB131" s="247"/>
      <c r="AC131" s="247"/>
      <c r="AD131" s="247"/>
      <c r="AE131" s="247"/>
      <c r="AF131" s="247"/>
      <c r="AG131" s="247"/>
      <c r="AH131" s="247"/>
      <c r="AI131" s="247"/>
      <c r="AJ131" s="247"/>
      <c r="AK131" s="247"/>
      <c r="AL131" s="247"/>
      <c r="AM131" s="247"/>
      <c r="AN131" s="247"/>
      <c r="AO131" s="247"/>
      <c r="AP131" s="247">
        <v>4</v>
      </c>
      <c r="AQ131" s="247"/>
      <c r="AR131" s="247"/>
      <c r="AS131" s="247"/>
      <c r="AT131" s="247"/>
      <c r="AU131" s="247"/>
      <c r="AV131" s="247"/>
      <c r="AW131" s="247"/>
      <c r="AX131" s="247"/>
      <c r="AY131" s="247"/>
      <c r="AZ131" s="247"/>
      <c r="BA131" s="247"/>
      <c r="BB131" s="247"/>
      <c r="BC131" s="247"/>
      <c r="BD131" s="247"/>
      <c r="BE131" s="247"/>
      <c r="BF131" s="247">
        <v>5</v>
      </c>
      <c r="BG131" s="247"/>
      <c r="BH131" s="247"/>
      <c r="BI131" s="247"/>
      <c r="BJ131" s="247"/>
      <c r="BK131" s="247"/>
      <c r="BL131" s="247"/>
      <c r="BM131" s="247"/>
      <c r="BN131" s="247"/>
      <c r="BO131" s="247"/>
      <c r="BP131" s="247"/>
      <c r="BQ131" s="247"/>
      <c r="BR131" s="247"/>
      <c r="BS131" s="247"/>
      <c r="BT131" s="247"/>
      <c r="BU131" s="247"/>
      <c r="BV131" s="247">
        <v>6</v>
      </c>
      <c r="BW131" s="247"/>
      <c r="BX131" s="247"/>
      <c r="BY131" s="247"/>
      <c r="BZ131" s="247"/>
      <c r="CA131" s="247"/>
      <c r="CB131" s="247"/>
      <c r="CC131" s="247"/>
      <c r="CD131" s="247"/>
      <c r="CE131" s="247"/>
      <c r="CF131" s="247"/>
      <c r="CG131" s="247"/>
      <c r="CH131" s="247"/>
      <c r="CI131" s="247"/>
      <c r="CJ131" s="247"/>
      <c r="CK131" s="247"/>
      <c r="CL131" s="247">
        <v>6</v>
      </c>
      <c r="CM131" s="247"/>
      <c r="CN131" s="247"/>
      <c r="CO131" s="247"/>
      <c r="CP131" s="247"/>
      <c r="CQ131" s="247"/>
      <c r="CR131" s="247"/>
      <c r="CS131" s="247"/>
      <c r="CT131" s="247"/>
      <c r="CU131" s="247"/>
      <c r="CV131" s="247"/>
      <c r="CW131" s="247"/>
      <c r="CX131" s="247"/>
      <c r="CY131" s="247"/>
      <c r="CZ131" s="247"/>
      <c r="DA131" s="247"/>
    </row>
    <row r="132" spans="1:105" s="119" customFormat="1" ht="12.75">
      <c r="A132" s="253" t="s">
        <v>175</v>
      </c>
      <c r="B132" s="253"/>
      <c r="C132" s="253"/>
      <c r="D132" s="253"/>
      <c r="E132" s="253"/>
      <c r="F132" s="253"/>
      <c r="G132" s="253"/>
      <c r="H132" s="254" t="s">
        <v>401</v>
      </c>
      <c r="I132" s="254"/>
      <c r="J132" s="254"/>
      <c r="K132" s="254"/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  <c r="X132" s="254"/>
      <c r="Y132" s="254"/>
      <c r="Z132" s="254"/>
      <c r="AA132" s="254"/>
      <c r="AB132" s="254"/>
      <c r="AC132" s="254"/>
      <c r="AD132" s="254"/>
      <c r="AE132" s="254"/>
      <c r="AF132" s="254"/>
      <c r="AG132" s="254"/>
      <c r="AH132" s="254"/>
      <c r="AI132" s="254"/>
      <c r="AJ132" s="254"/>
      <c r="AK132" s="254"/>
      <c r="AL132" s="254"/>
      <c r="AM132" s="254"/>
      <c r="AN132" s="254"/>
      <c r="AO132" s="254"/>
      <c r="AP132" s="248">
        <v>769</v>
      </c>
      <c r="AQ132" s="248"/>
      <c r="AR132" s="248"/>
      <c r="AS132" s="248"/>
      <c r="AT132" s="248"/>
      <c r="AU132" s="248"/>
      <c r="AV132" s="248"/>
      <c r="AW132" s="248"/>
      <c r="AX132" s="248"/>
      <c r="AY132" s="248"/>
      <c r="AZ132" s="248"/>
      <c r="BA132" s="248"/>
      <c r="BB132" s="248"/>
      <c r="BC132" s="248"/>
      <c r="BD132" s="248"/>
      <c r="BE132" s="248"/>
      <c r="BF132" s="248">
        <v>5522.38</v>
      </c>
      <c r="BG132" s="248"/>
      <c r="BH132" s="248"/>
      <c r="BI132" s="248"/>
      <c r="BJ132" s="248"/>
      <c r="BK132" s="248"/>
      <c r="BL132" s="248"/>
      <c r="BM132" s="248"/>
      <c r="BN132" s="248"/>
      <c r="BO132" s="248"/>
      <c r="BP132" s="248"/>
      <c r="BQ132" s="248"/>
      <c r="BR132" s="248"/>
      <c r="BS132" s="248"/>
      <c r="BT132" s="248"/>
      <c r="BU132" s="248"/>
      <c r="BV132" s="248"/>
      <c r="BW132" s="248"/>
      <c r="BX132" s="248"/>
      <c r="BY132" s="248"/>
      <c r="BZ132" s="248"/>
      <c r="CA132" s="248"/>
      <c r="CB132" s="248"/>
      <c r="CC132" s="248"/>
      <c r="CD132" s="248"/>
      <c r="CE132" s="248"/>
      <c r="CF132" s="248"/>
      <c r="CG132" s="248"/>
      <c r="CH132" s="248"/>
      <c r="CI132" s="248"/>
      <c r="CJ132" s="248"/>
      <c r="CK132" s="248"/>
      <c r="CL132" s="263">
        <v>3911877</v>
      </c>
      <c r="CM132" s="263"/>
      <c r="CN132" s="263"/>
      <c r="CO132" s="263"/>
      <c r="CP132" s="263"/>
      <c r="CQ132" s="263"/>
      <c r="CR132" s="263"/>
      <c r="CS132" s="263"/>
      <c r="CT132" s="263"/>
      <c r="CU132" s="263"/>
      <c r="CV132" s="263"/>
      <c r="CW132" s="263"/>
      <c r="CX132" s="263"/>
      <c r="CY132" s="263"/>
      <c r="CZ132" s="263"/>
      <c r="DA132" s="263"/>
    </row>
    <row r="133" spans="1:105" s="119" customFormat="1" ht="12.75">
      <c r="A133" s="253" t="s">
        <v>277</v>
      </c>
      <c r="B133" s="253"/>
      <c r="C133" s="253"/>
      <c r="D133" s="253"/>
      <c r="E133" s="253"/>
      <c r="F133" s="253"/>
      <c r="G133" s="253"/>
      <c r="H133" s="254" t="s">
        <v>402</v>
      </c>
      <c r="I133" s="254"/>
      <c r="J133" s="254"/>
      <c r="K133" s="254"/>
      <c r="L133" s="25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  <c r="X133" s="254"/>
      <c r="Y133" s="254"/>
      <c r="Z133" s="254"/>
      <c r="AA133" s="254"/>
      <c r="AB133" s="254"/>
      <c r="AC133" s="254"/>
      <c r="AD133" s="254"/>
      <c r="AE133" s="254"/>
      <c r="AF133" s="254"/>
      <c r="AG133" s="254"/>
      <c r="AH133" s="254"/>
      <c r="AI133" s="254"/>
      <c r="AJ133" s="254"/>
      <c r="AK133" s="254"/>
      <c r="AL133" s="254"/>
      <c r="AM133" s="254"/>
      <c r="AN133" s="254"/>
      <c r="AO133" s="254"/>
      <c r="AP133" s="248">
        <v>396</v>
      </c>
      <c r="AQ133" s="248"/>
      <c r="AR133" s="248"/>
      <c r="AS133" s="248"/>
      <c r="AT133" s="248"/>
      <c r="AU133" s="248"/>
      <c r="AV133" s="248"/>
      <c r="AW133" s="248"/>
      <c r="AX133" s="248"/>
      <c r="AY133" s="248"/>
      <c r="AZ133" s="248"/>
      <c r="BA133" s="248"/>
      <c r="BB133" s="248"/>
      <c r="BC133" s="248"/>
      <c r="BD133" s="248"/>
      <c r="BE133" s="248"/>
      <c r="BF133" s="248">
        <v>102.17</v>
      </c>
      <c r="BG133" s="248"/>
      <c r="BH133" s="248"/>
      <c r="BI133" s="248"/>
      <c r="BJ133" s="248"/>
      <c r="BK133" s="248"/>
      <c r="BL133" s="248"/>
      <c r="BM133" s="248"/>
      <c r="BN133" s="248"/>
      <c r="BO133" s="248"/>
      <c r="BP133" s="248"/>
      <c r="BQ133" s="248"/>
      <c r="BR133" s="248"/>
      <c r="BS133" s="248"/>
      <c r="BT133" s="248"/>
      <c r="BU133" s="248"/>
      <c r="BV133" s="248"/>
      <c r="BW133" s="248"/>
      <c r="BX133" s="248"/>
      <c r="BY133" s="248"/>
      <c r="BZ133" s="248"/>
      <c r="CA133" s="248"/>
      <c r="CB133" s="248"/>
      <c r="CC133" s="248"/>
      <c r="CD133" s="248"/>
      <c r="CE133" s="248"/>
      <c r="CF133" s="248"/>
      <c r="CG133" s="248"/>
      <c r="CH133" s="248"/>
      <c r="CI133" s="248"/>
      <c r="CJ133" s="248"/>
      <c r="CK133" s="248"/>
      <c r="CL133" s="263">
        <v>52071</v>
      </c>
      <c r="CM133" s="263"/>
      <c r="CN133" s="263"/>
      <c r="CO133" s="263"/>
      <c r="CP133" s="263"/>
      <c r="CQ133" s="263"/>
      <c r="CR133" s="263"/>
      <c r="CS133" s="263"/>
      <c r="CT133" s="263"/>
      <c r="CU133" s="263"/>
      <c r="CV133" s="263"/>
      <c r="CW133" s="263"/>
      <c r="CX133" s="263"/>
      <c r="CY133" s="263"/>
      <c r="CZ133" s="263"/>
      <c r="DA133" s="263"/>
    </row>
    <row r="134" spans="1:105" s="119" customFormat="1" ht="12.75">
      <c r="A134" s="253" t="s">
        <v>288</v>
      </c>
      <c r="B134" s="253"/>
      <c r="C134" s="253"/>
      <c r="D134" s="253"/>
      <c r="E134" s="253"/>
      <c r="F134" s="253"/>
      <c r="G134" s="253"/>
      <c r="H134" s="254" t="s">
        <v>403</v>
      </c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  <c r="X134" s="254"/>
      <c r="Y134" s="254"/>
      <c r="Z134" s="254"/>
      <c r="AA134" s="254"/>
      <c r="AB134" s="254"/>
      <c r="AC134" s="254"/>
      <c r="AD134" s="254"/>
      <c r="AE134" s="254"/>
      <c r="AF134" s="254"/>
      <c r="AG134" s="254"/>
      <c r="AH134" s="254"/>
      <c r="AI134" s="254"/>
      <c r="AJ134" s="254"/>
      <c r="AK134" s="254"/>
      <c r="AL134" s="254"/>
      <c r="AM134" s="254"/>
      <c r="AN134" s="254"/>
      <c r="AO134" s="254"/>
      <c r="AP134" s="248">
        <v>82000</v>
      </c>
      <c r="AQ134" s="248"/>
      <c r="AR134" s="248"/>
      <c r="AS134" s="248"/>
      <c r="AT134" s="248"/>
      <c r="AU134" s="248"/>
      <c r="AV134" s="248"/>
      <c r="AW134" s="248"/>
      <c r="AX134" s="248"/>
      <c r="AY134" s="248"/>
      <c r="AZ134" s="248"/>
      <c r="BA134" s="248"/>
      <c r="BB134" s="248"/>
      <c r="BC134" s="248"/>
      <c r="BD134" s="248"/>
      <c r="BE134" s="248"/>
      <c r="BF134" s="248">
        <v>6.58</v>
      </c>
      <c r="BG134" s="248"/>
      <c r="BH134" s="248"/>
      <c r="BI134" s="248"/>
      <c r="BJ134" s="248"/>
      <c r="BK134" s="248"/>
      <c r="BL134" s="248"/>
      <c r="BM134" s="248"/>
      <c r="BN134" s="248"/>
      <c r="BO134" s="248"/>
      <c r="BP134" s="248"/>
      <c r="BQ134" s="248"/>
      <c r="BR134" s="248"/>
      <c r="BS134" s="248"/>
      <c r="BT134" s="248"/>
      <c r="BU134" s="248"/>
      <c r="BV134" s="248"/>
      <c r="BW134" s="248"/>
      <c r="BX134" s="248"/>
      <c r="BY134" s="248"/>
      <c r="BZ134" s="248"/>
      <c r="CA134" s="248"/>
      <c r="CB134" s="248"/>
      <c r="CC134" s="248"/>
      <c r="CD134" s="248"/>
      <c r="CE134" s="248"/>
      <c r="CF134" s="248"/>
      <c r="CG134" s="248"/>
      <c r="CH134" s="248"/>
      <c r="CI134" s="248"/>
      <c r="CJ134" s="248"/>
      <c r="CK134" s="248"/>
      <c r="CL134" s="263">
        <v>557870</v>
      </c>
      <c r="CM134" s="263"/>
      <c r="CN134" s="263"/>
      <c r="CO134" s="263"/>
      <c r="CP134" s="263"/>
      <c r="CQ134" s="263"/>
      <c r="CR134" s="263"/>
      <c r="CS134" s="263"/>
      <c r="CT134" s="263"/>
      <c r="CU134" s="263"/>
      <c r="CV134" s="263"/>
      <c r="CW134" s="263"/>
      <c r="CX134" s="263"/>
      <c r="CY134" s="263"/>
      <c r="CZ134" s="263"/>
      <c r="DA134" s="263"/>
    </row>
    <row r="135" spans="1:105" s="120" customFormat="1" ht="15" customHeight="1">
      <c r="A135" s="253" t="s">
        <v>394</v>
      </c>
      <c r="B135" s="253"/>
      <c r="C135" s="253"/>
      <c r="D135" s="253"/>
      <c r="E135" s="253"/>
      <c r="F135" s="253"/>
      <c r="G135" s="253"/>
      <c r="H135" s="254" t="s">
        <v>404</v>
      </c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  <c r="X135" s="254"/>
      <c r="Y135" s="254"/>
      <c r="Z135" s="254"/>
      <c r="AA135" s="254"/>
      <c r="AB135" s="254"/>
      <c r="AC135" s="254"/>
      <c r="AD135" s="254"/>
      <c r="AE135" s="254"/>
      <c r="AF135" s="254"/>
      <c r="AG135" s="254"/>
      <c r="AH135" s="254"/>
      <c r="AI135" s="254"/>
      <c r="AJ135" s="254"/>
      <c r="AK135" s="254"/>
      <c r="AL135" s="254"/>
      <c r="AM135" s="254"/>
      <c r="AN135" s="254"/>
      <c r="AO135" s="254"/>
      <c r="AP135" s="248">
        <v>84</v>
      </c>
      <c r="AQ135" s="248"/>
      <c r="AR135" s="248"/>
      <c r="AS135" s="248"/>
      <c r="AT135" s="248"/>
      <c r="AU135" s="248"/>
      <c r="AV135" s="248"/>
      <c r="AW135" s="248"/>
      <c r="AX135" s="248"/>
      <c r="AY135" s="248"/>
      <c r="AZ135" s="248"/>
      <c r="BA135" s="248"/>
      <c r="BB135" s="248"/>
      <c r="BC135" s="248"/>
      <c r="BD135" s="248"/>
      <c r="BE135" s="248"/>
      <c r="BF135" s="248">
        <v>96.63</v>
      </c>
      <c r="BG135" s="248"/>
      <c r="BH135" s="248"/>
      <c r="BI135" s="248"/>
      <c r="BJ135" s="248"/>
      <c r="BK135" s="248"/>
      <c r="BL135" s="248"/>
      <c r="BM135" s="248"/>
      <c r="BN135" s="248"/>
      <c r="BO135" s="248"/>
      <c r="BP135" s="248"/>
      <c r="BQ135" s="248"/>
      <c r="BR135" s="248"/>
      <c r="BS135" s="248"/>
      <c r="BT135" s="248"/>
      <c r="BU135" s="248"/>
      <c r="BV135" s="248"/>
      <c r="BW135" s="248"/>
      <c r="BX135" s="248"/>
      <c r="BY135" s="248"/>
      <c r="BZ135" s="248"/>
      <c r="CA135" s="248"/>
      <c r="CB135" s="248"/>
      <c r="CC135" s="248"/>
      <c r="CD135" s="248"/>
      <c r="CE135" s="248"/>
      <c r="CF135" s="248"/>
      <c r="CG135" s="248"/>
      <c r="CH135" s="248"/>
      <c r="CI135" s="248"/>
      <c r="CJ135" s="248"/>
      <c r="CK135" s="248"/>
      <c r="CL135" s="263">
        <v>13091</v>
      </c>
      <c r="CM135" s="263"/>
      <c r="CN135" s="263"/>
      <c r="CO135" s="263"/>
      <c r="CP135" s="263"/>
      <c r="CQ135" s="263"/>
      <c r="CR135" s="263"/>
      <c r="CS135" s="263"/>
      <c r="CT135" s="263"/>
      <c r="CU135" s="263"/>
      <c r="CV135" s="263"/>
      <c r="CW135" s="263"/>
      <c r="CX135" s="263"/>
      <c r="CY135" s="263"/>
      <c r="CZ135" s="263"/>
      <c r="DA135" s="263"/>
    </row>
    <row r="136" spans="1:105" s="120" customFormat="1" ht="15" customHeight="1">
      <c r="A136" s="253" t="s">
        <v>400</v>
      </c>
      <c r="B136" s="253"/>
      <c r="C136" s="253"/>
      <c r="D136" s="253"/>
      <c r="E136" s="253"/>
      <c r="F136" s="253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  <c r="X136" s="254"/>
      <c r="Y136" s="254"/>
      <c r="Z136" s="254"/>
      <c r="AA136" s="254"/>
      <c r="AB136" s="254"/>
      <c r="AC136" s="254"/>
      <c r="AD136" s="254"/>
      <c r="AE136" s="254"/>
      <c r="AF136" s="254"/>
      <c r="AG136" s="254"/>
      <c r="AH136" s="254"/>
      <c r="AI136" s="254"/>
      <c r="AJ136" s="254"/>
      <c r="AK136" s="254"/>
      <c r="AL136" s="254"/>
      <c r="AM136" s="254"/>
      <c r="AN136" s="254"/>
      <c r="AO136" s="254"/>
      <c r="AP136" s="248"/>
      <c r="AQ136" s="248"/>
      <c r="AR136" s="248"/>
      <c r="AS136" s="248"/>
      <c r="AT136" s="248"/>
      <c r="AU136" s="248"/>
      <c r="AV136" s="248"/>
      <c r="AW136" s="248"/>
      <c r="AX136" s="248"/>
      <c r="AY136" s="248"/>
      <c r="AZ136" s="248"/>
      <c r="BA136" s="248"/>
      <c r="BB136" s="248"/>
      <c r="BC136" s="248"/>
      <c r="BD136" s="248"/>
      <c r="BE136" s="248"/>
      <c r="BF136" s="248"/>
      <c r="BG136" s="248"/>
      <c r="BH136" s="248"/>
      <c r="BI136" s="248"/>
      <c r="BJ136" s="248"/>
      <c r="BK136" s="248"/>
      <c r="BL136" s="248"/>
      <c r="BM136" s="248"/>
      <c r="BN136" s="248"/>
      <c r="BO136" s="248"/>
      <c r="BP136" s="248"/>
      <c r="BQ136" s="248"/>
      <c r="BR136" s="248"/>
      <c r="BS136" s="248"/>
      <c r="BT136" s="248"/>
      <c r="BU136" s="248"/>
      <c r="BV136" s="248"/>
      <c r="BW136" s="248"/>
      <c r="BX136" s="248"/>
      <c r="BY136" s="248"/>
      <c r="BZ136" s="248"/>
      <c r="CA136" s="248"/>
      <c r="CB136" s="248"/>
      <c r="CC136" s="248"/>
      <c r="CD136" s="248"/>
      <c r="CE136" s="248"/>
      <c r="CF136" s="248"/>
      <c r="CG136" s="248"/>
      <c r="CH136" s="248"/>
      <c r="CI136" s="248"/>
      <c r="CJ136" s="248"/>
      <c r="CK136" s="248"/>
      <c r="CL136" s="248"/>
      <c r="CM136" s="248"/>
      <c r="CN136" s="248"/>
      <c r="CO136" s="248"/>
      <c r="CP136" s="248"/>
      <c r="CQ136" s="248"/>
      <c r="CR136" s="248"/>
      <c r="CS136" s="248"/>
      <c r="CT136" s="248"/>
      <c r="CU136" s="248"/>
      <c r="CV136" s="248"/>
      <c r="CW136" s="248"/>
      <c r="CX136" s="248"/>
      <c r="CY136" s="248"/>
      <c r="CZ136" s="248"/>
      <c r="DA136" s="248"/>
    </row>
    <row r="137" spans="1:105" s="120" customFormat="1" ht="15" customHeight="1">
      <c r="A137" s="253"/>
      <c r="B137" s="253"/>
      <c r="C137" s="253"/>
      <c r="D137" s="253"/>
      <c r="E137" s="253"/>
      <c r="F137" s="253"/>
      <c r="G137" s="253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X137" s="254"/>
      <c r="Y137" s="254"/>
      <c r="Z137" s="254"/>
      <c r="AA137" s="254"/>
      <c r="AB137" s="254"/>
      <c r="AC137" s="254"/>
      <c r="AD137" s="254"/>
      <c r="AE137" s="254"/>
      <c r="AF137" s="254"/>
      <c r="AG137" s="254"/>
      <c r="AH137" s="254"/>
      <c r="AI137" s="254"/>
      <c r="AJ137" s="254"/>
      <c r="AK137" s="254"/>
      <c r="AL137" s="254"/>
      <c r="AM137" s="254"/>
      <c r="AN137" s="254"/>
      <c r="AO137" s="254"/>
      <c r="AP137" s="248"/>
      <c r="AQ137" s="248"/>
      <c r="AR137" s="248"/>
      <c r="AS137" s="248"/>
      <c r="AT137" s="248"/>
      <c r="AU137" s="248"/>
      <c r="AV137" s="248"/>
      <c r="AW137" s="248"/>
      <c r="AX137" s="248"/>
      <c r="AY137" s="248"/>
      <c r="AZ137" s="248"/>
      <c r="BA137" s="248"/>
      <c r="BB137" s="248"/>
      <c r="BC137" s="248"/>
      <c r="BD137" s="248"/>
      <c r="BE137" s="248"/>
      <c r="BF137" s="248"/>
      <c r="BG137" s="248"/>
      <c r="BH137" s="248"/>
      <c r="BI137" s="248"/>
      <c r="BJ137" s="248"/>
      <c r="BK137" s="248"/>
      <c r="BL137" s="248"/>
      <c r="BM137" s="248"/>
      <c r="BN137" s="248"/>
      <c r="BO137" s="248"/>
      <c r="BP137" s="248"/>
      <c r="BQ137" s="248"/>
      <c r="BR137" s="248"/>
      <c r="BS137" s="248"/>
      <c r="BT137" s="248"/>
      <c r="BU137" s="248"/>
      <c r="BV137" s="248"/>
      <c r="BW137" s="248"/>
      <c r="BX137" s="248"/>
      <c r="BY137" s="248"/>
      <c r="BZ137" s="248"/>
      <c r="CA137" s="248"/>
      <c r="CB137" s="248"/>
      <c r="CC137" s="248"/>
      <c r="CD137" s="248"/>
      <c r="CE137" s="248"/>
      <c r="CF137" s="248"/>
      <c r="CG137" s="248"/>
      <c r="CH137" s="248"/>
      <c r="CI137" s="248"/>
      <c r="CJ137" s="248"/>
      <c r="CK137" s="248"/>
      <c r="CL137" s="248"/>
      <c r="CM137" s="248"/>
      <c r="CN137" s="248"/>
      <c r="CO137" s="248"/>
      <c r="CP137" s="248"/>
      <c r="CQ137" s="248"/>
      <c r="CR137" s="248"/>
      <c r="CS137" s="248"/>
      <c r="CT137" s="248"/>
      <c r="CU137" s="248"/>
      <c r="CV137" s="248"/>
      <c r="CW137" s="248"/>
      <c r="CX137" s="248"/>
      <c r="CY137" s="248"/>
      <c r="CZ137" s="248"/>
      <c r="DA137" s="248"/>
    </row>
    <row r="138" spans="1:114" s="120" customFormat="1" ht="15" customHeight="1">
      <c r="A138" s="253"/>
      <c r="B138" s="253"/>
      <c r="C138" s="253"/>
      <c r="D138" s="253"/>
      <c r="E138" s="253"/>
      <c r="F138" s="253"/>
      <c r="G138" s="253"/>
      <c r="H138" s="264" t="s">
        <v>254</v>
      </c>
      <c r="I138" s="265"/>
      <c r="J138" s="265"/>
      <c r="K138" s="265"/>
      <c r="L138" s="265"/>
      <c r="M138" s="265"/>
      <c r="N138" s="265"/>
      <c r="O138" s="265"/>
      <c r="P138" s="265"/>
      <c r="Q138" s="265"/>
      <c r="R138" s="265"/>
      <c r="S138" s="265"/>
      <c r="T138" s="265"/>
      <c r="U138" s="265"/>
      <c r="V138" s="265"/>
      <c r="W138" s="265"/>
      <c r="X138" s="265"/>
      <c r="Y138" s="265"/>
      <c r="Z138" s="265"/>
      <c r="AA138" s="265"/>
      <c r="AB138" s="265"/>
      <c r="AC138" s="265"/>
      <c r="AD138" s="265"/>
      <c r="AE138" s="265"/>
      <c r="AF138" s="265"/>
      <c r="AG138" s="265"/>
      <c r="AH138" s="265"/>
      <c r="AI138" s="265"/>
      <c r="AJ138" s="265"/>
      <c r="AK138" s="265"/>
      <c r="AL138" s="265"/>
      <c r="AM138" s="265"/>
      <c r="AN138" s="265"/>
      <c r="AO138" s="266"/>
      <c r="AP138" s="248" t="s">
        <v>255</v>
      </c>
      <c r="AQ138" s="248"/>
      <c r="AR138" s="248"/>
      <c r="AS138" s="248"/>
      <c r="AT138" s="248"/>
      <c r="AU138" s="248"/>
      <c r="AV138" s="248"/>
      <c r="AW138" s="248"/>
      <c r="AX138" s="248"/>
      <c r="AY138" s="248"/>
      <c r="AZ138" s="248"/>
      <c r="BA138" s="248"/>
      <c r="BB138" s="248"/>
      <c r="BC138" s="248"/>
      <c r="BD138" s="248"/>
      <c r="BE138" s="248"/>
      <c r="BF138" s="248" t="s">
        <v>255</v>
      </c>
      <c r="BG138" s="248"/>
      <c r="BH138" s="248"/>
      <c r="BI138" s="248"/>
      <c r="BJ138" s="248"/>
      <c r="BK138" s="248"/>
      <c r="BL138" s="248"/>
      <c r="BM138" s="248"/>
      <c r="BN138" s="248"/>
      <c r="BO138" s="248"/>
      <c r="BP138" s="248"/>
      <c r="BQ138" s="248"/>
      <c r="BR138" s="248"/>
      <c r="BS138" s="248"/>
      <c r="BT138" s="248"/>
      <c r="BU138" s="248"/>
      <c r="BV138" s="248" t="s">
        <v>255</v>
      </c>
      <c r="BW138" s="248"/>
      <c r="BX138" s="248"/>
      <c r="BY138" s="248"/>
      <c r="BZ138" s="248"/>
      <c r="CA138" s="248"/>
      <c r="CB138" s="248"/>
      <c r="CC138" s="248"/>
      <c r="CD138" s="248"/>
      <c r="CE138" s="248"/>
      <c r="CF138" s="248"/>
      <c r="CG138" s="248"/>
      <c r="CH138" s="248"/>
      <c r="CI138" s="248"/>
      <c r="CJ138" s="248"/>
      <c r="CK138" s="248"/>
      <c r="CL138" s="263">
        <f>SUM(CL132:CL137)</f>
        <v>4534909</v>
      </c>
      <c r="CM138" s="248"/>
      <c r="CN138" s="248"/>
      <c r="CO138" s="248"/>
      <c r="CP138" s="248"/>
      <c r="CQ138" s="248"/>
      <c r="CR138" s="248"/>
      <c r="CS138" s="248"/>
      <c r="CT138" s="248"/>
      <c r="CU138" s="248"/>
      <c r="CV138" s="248"/>
      <c r="CW138" s="248"/>
      <c r="CX138" s="248"/>
      <c r="CY138" s="248"/>
      <c r="CZ138" s="248"/>
      <c r="DA138" s="248"/>
      <c r="DB138" s="274"/>
      <c r="DC138" s="275"/>
      <c r="DD138" s="275"/>
      <c r="DE138" s="275"/>
      <c r="DF138" s="275"/>
      <c r="DG138" s="275"/>
      <c r="DH138" s="275"/>
      <c r="DI138" s="275"/>
      <c r="DJ138" s="275"/>
    </row>
    <row r="139" ht="12" customHeight="1"/>
    <row r="140" spans="1:105" s="115" customFormat="1" ht="14.25">
      <c r="A140" s="245" t="s">
        <v>317</v>
      </c>
      <c r="B140" s="245"/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  <c r="R140" s="245"/>
      <c r="S140" s="245"/>
      <c r="T140" s="245"/>
      <c r="U140" s="245"/>
      <c r="V140" s="245"/>
      <c r="W140" s="245"/>
      <c r="X140" s="245"/>
      <c r="Y140" s="245"/>
      <c r="Z140" s="245"/>
      <c r="AA140" s="245"/>
      <c r="AB140" s="245"/>
      <c r="AC140" s="245"/>
      <c r="AD140" s="245"/>
      <c r="AE140" s="245"/>
      <c r="AF140" s="245"/>
      <c r="AG140" s="245"/>
      <c r="AH140" s="245"/>
      <c r="AI140" s="245"/>
      <c r="AJ140" s="245"/>
      <c r="AK140" s="245"/>
      <c r="AL140" s="245"/>
      <c r="AM140" s="245"/>
      <c r="AN140" s="245"/>
      <c r="AO140" s="245"/>
      <c r="AP140" s="245"/>
      <c r="AQ140" s="245"/>
      <c r="AR140" s="245"/>
      <c r="AS140" s="245"/>
      <c r="AT140" s="245"/>
      <c r="AU140" s="245"/>
      <c r="AV140" s="245"/>
      <c r="AW140" s="245"/>
      <c r="AX140" s="245"/>
      <c r="AY140" s="245"/>
      <c r="AZ140" s="245"/>
      <c r="BA140" s="245"/>
      <c r="BB140" s="245"/>
      <c r="BC140" s="245"/>
      <c r="BD140" s="245"/>
      <c r="BE140" s="245"/>
      <c r="BF140" s="245"/>
      <c r="BG140" s="245"/>
      <c r="BH140" s="245"/>
      <c r="BI140" s="245"/>
      <c r="BJ140" s="245"/>
      <c r="BK140" s="245"/>
      <c r="BL140" s="245"/>
      <c r="BM140" s="245"/>
      <c r="BN140" s="245"/>
      <c r="BO140" s="245"/>
      <c r="BP140" s="245"/>
      <c r="BQ140" s="245"/>
      <c r="BR140" s="245"/>
      <c r="BS140" s="245"/>
      <c r="BT140" s="245"/>
      <c r="BU140" s="245"/>
      <c r="BV140" s="245"/>
      <c r="BW140" s="245"/>
      <c r="BX140" s="245"/>
      <c r="BY140" s="245"/>
      <c r="BZ140" s="245"/>
      <c r="CA140" s="245"/>
      <c r="CB140" s="245"/>
      <c r="CC140" s="245"/>
      <c r="CD140" s="245"/>
      <c r="CE140" s="245"/>
      <c r="CF140" s="245"/>
      <c r="CG140" s="245"/>
      <c r="CH140" s="245"/>
      <c r="CI140" s="245"/>
      <c r="CJ140" s="245"/>
      <c r="CK140" s="245"/>
      <c r="CL140" s="245"/>
      <c r="CM140" s="245"/>
      <c r="CN140" s="245"/>
      <c r="CO140" s="245"/>
      <c r="CP140" s="245"/>
      <c r="CQ140" s="245"/>
      <c r="CR140" s="245"/>
      <c r="CS140" s="245"/>
      <c r="CT140" s="245"/>
      <c r="CU140" s="245"/>
      <c r="CV140" s="245"/>
      <c r="CW140" s="245"/>
      <c r="CX140" s="245"/>
      <c r="CY140" s="245"/>
      <c r="CZ140" s="245"/>
      <c r="DA140" s="245"/>
    </row>
    <row r="141" ht="10.5" customHeight="1"/>
    <row r="142" spans="1:105" s="118" customFormat="1" ht="45" customHeight="1">
      <c r="A142" s="232" t="s">
        <v>244</v>
      </c>
      <c r="B142" s="233"/>
      <c r="C142" s="233"/>
      <c r="D142" s="233"/>
      <c r="E142" s="233"/>
      <c r="F142" s="233"/>
      <c r="G142" s="234"/>
      <c r="H142" s="232" t="s">
        <v>0</v>
      </c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  <c r="X142" s="233"/>
      <c r="Y142" s="233"/>
      <c r="Z142" s="233"/>
      <c r="AA142" s="233"/>
      <c r="AB142" s="233"/>
      <c r="AC142" s="233"/>
      <c r="AD142" s="233"/>
      <c r="AE142" s="233"/>
      <c r="AF142" s="233"/>
      <c r="AG142" s="233"/>
      <c r="AH142" s="233"/>
      <c r="AI142" s="233"/>
      <c r="AJ142" s="233"/>
      <c r="AK142" s="233"/>
      <c r="AL142" s="233"/>
      <c r="AM142" s="233"/>
      <c r="AN142" s="233"/>
      <c r="AO142" s="233"/>
      <c r="AP142" s="233"/>
      <c r="AQ142" s="233"/>
      <c r="AR142" s="233"/>
      <c r="AS142" s="233"/>
      <c r="AT142" s="233"/>
      <c r="AU142" s="233"/>
      <c r="AV142" s="233"/>
      <c r="AW142" s="233"/>
      <c r="AX142" s="233"/>
      <c r="AY142" s="233"/>
      <c r="AZ142" s="233"/>
      <c r="BA142" s="233"/>
      <c r="BB142" s="233"/>
      <c r="BC142" s="234"/>
      <c r="BD142" s="232" t="s">
        <v>318</v>
      </c>
      <c r="BE142" s="233"/>
      <c r="BF142" s="233"/>
      <c r="BG142" s="233"/>
      <c r="BH142" s="233"/>
      <c r="BI142" s="233"/>
      <c r="BJ142" s="233"/>
      <c r="BK142" s="233"/>
      <c r="BL142" s="233"/>
      <c r="BM142" s="233"/>
      <c r="BN142" s="233"/>
      <c r="BO142" s="233"/>
      <c r="BP142" s="233"/>
      <c r="BQ142" s="233"/>
      <c r="BR142" s="233"/>
      <c r="BS142" s="234"/>
      <c r="BT142" s="232" t="s">
        <v>319</v>
      </c>
      <c r="BU142" s="233"/>
      <c r="BV142" s="233"/>
      <c r="BW142" s="233"/>
      <c r="BX142" s="233"/>
      <c r="BY142" s="233"/>
      <c r="BZ142" s="233"/>
      <c r="CA142" s="233"/>
      <c r="CB142" s="233"/>
      <c r="CC142" s="233"/>
      <c r="CD142" s="233"/>
      <c r="CE142" s="233"/>
      <c r="CF142" s="233"/>
      <c r="CG142" s="233"/>
      <c r="CH142" s="233"/>
      <c r="CI142" s="234"/>
      <c r="CJ142" s="232" t="s">
        <v>320</v>
      </c>
      <c r="CK142" s="233"/>
      <c r="CL142" s="233"/>
      <c r="CM142" s="233"/>
      <c r="CN142" s="233"/>
      <c r="CO142" s="233"/>
      <c r="CP142" s="233"/>
      <c r="CQ142" s="233"/>
      <c r="CR142" s="233"/>
      <c r="CS142" s="233"/>
      <c r="CT142" s="233"/>
      <c r="CU142" s="233"/>
      <c r="CV142" s="233"/>
      <c r="CW142" s="233"/>
      <c r="CX142" s="233"/>
      <c r="CY142" s="233"/>
      <c r="CZ142" s="233"/>
      <c r="DA142" s="234"/>
    </row>
    <row r="143" spans="1:105" s="119" customFormat="1" ht="12.75">
      <c r="A143" s="247">
        <v>1</v>
      </c>
      <c r="B143" s="247"/>
      <c r="C143" s="247"/>
      <c r="D143" s="247"/>
      <c r="E143" s="247"/>
      <c r="F143" s="247"/>
      <c r="G143" s="247"/>
      <c r="H143" s="247">
        <v>2</v>
      </c>
      <c r="I143" s="247"/>
      <c r="J143" s="247"/>
      <c r="K143" s="247"/>
      <c r="L143" s="247"/>
      <c r="M143" s="247"/>
      <c r="N143" s="247"/>
      <c r="O143" s="247"/>
      <c r="P143" s="247"/>
      <c r="Q143" s="247"/>
      <c r="R143" s="247"/>
      <c r="S143" s="247"/>
      <c r="T143" s="247"/>
      <c r="U143" s="247"/>
      <c r="V143" s="247"/>
      <c r="W143" s="247"/>
      <c r="X143" s="247"/>
      <c r="Y143" s="247"/>
      <c r="Z143" s="247"/>
      <c r="AA143" s="247"/>
      <c r="AB143" s="247"/>
      <c r="AC143" s="247"/>
      <c r="AD143" s="247"/>
      <c r="AE143" s="247"/>
      <c r="AF143" s="247"/>
      <c r="AG143" s="247"/>
      <c r="AH143" s="247"/>
      <c r="AI143" s="247"/>
      <c r="AJ143" s="247"/>
      <c r="AK143" s="247"/>
      <c r="AL143" s="247"/>
      <c r="AM143" s="247"/>
      <c r="AN143" s="247"/>
      <c r="AO143" s="247"/>
      <c r="AP143" s="247"/>
      <c r="AQ143" s="247"/>
      <c r="AR143" s="247"/>
      <c r="AS143" s="247"/>
      <c r="AT143" s="247"/>
      <c r="AU143" s="247"/>
      <c r="AV143" s="247"/>
      <c r="AW143" s="247"/>
      <c r="AX143" s="247"/>
      <c r="AY143" s="247"/>
      <c r="AZ143" s="247"/>
      <c r="BA143" s="247"/>
      <c r="BB143" s="247"/>
      <c r="BC143" s="247"/>
      <c r="BD143" s="247">
        <v>4</v>
      </c>
      <c r="BE143" s="247"/>
      <c r="BF143" s="247"/>
      <c r="BG143" s="247"/>
      <c r="BH143" s="247"/>
      <c r="BI143" s="247"/>
      <c r="BJ143" s="247"/>
      <c r="BK143" s="247"/>
      <c r="BL143" s="247"/>
      <c r="BM143" s="247"/>
      <c r="BN143" s="247"/>
      <c r="BO143" s="247"/>
      <c r="BP143" s="247"/>
      <c r="BQ143" s="247"/>
      <c r="BR143" s="247"/>
      <c r="BS143" s="247"/>
      <c r="BT143" s="247">
        <v>5</v>
      </c>
      <c r="BU143" s="247"/>
      <c r="BV143" s="247"/>
      <c r="BW143" s="247"/>
      <c r="BX143" s="247"/>
      <c r="BY143" s="247"/>
      <c r="BZ143" s="247"/>
      <c r="CA143" s="247"/>
      <c r="CB143" s="247"/>
      <c r="CC143" s="247"/>
      <c r="CD143" s="247"/>
      <c r="CE143" s="247"/>
      <c r="CF143" s="247"/>
      <c r="CG143" s="247"/>
      <c r="CH143" s="247"/>
      <c r="CI143" s="247"/>
      <c r="CJ143" s="247">
        <v>6</v>
      </c>
      <c r="CK143" s="247"/>
      <c r="CL143" s="247"/>
      <c r="CM143" s="247"/>
      <c r="CN143" s="247"/>
      <c r="CO143" s="247"/>
      <c r="CP143" s="247"/>
      <c r="CQ143" s="247"/>
      <c r="CR143" s="247"/>
      <c r="CS143" s="247"/>
      <c r="CT143" s="247"/>
      <c r="CU143" s="247"/>
      <c r="CV143" s="247"/>
      <c r="CW143" s="247"/>
      <c r="CX143" s="247"/>
      <c r="CY143" s="247"/>
      <c r="CZ143" s="247"/>
      <c r="DA143" s="247"/>
    </row>
    <row r="144" spans="1:105" s="120" customFormat="1" ht="15" customHeight="1">
      <c r="A144" s="253"/>
      <c r="B144" s="253"/>
      <c r="C144" s="253"/>
      <c r="D144" s="253"/>
      <c r="E144" s="253"/>
      <c r="F144" s="253"/>
      <c r="G144" s="253"/>
      <c r="H144" s="254"/>
      <c r="I144" s="254"/>
      <c r="J144" s="254"/>
      <c r="K144" s="254"/>
      <c r="L144" s="254"/>
      <c r="M144" s="254"/>
      <c r="N144" s="254"/>
      <c r="O144" s="254"/>
      <c r="P144" s="254"/>
      <c r="Q144" s="254"/>
      <c r="R144" s="254"/>
      <c r="S144" s="254"/>
      <c r="T144" s="254"/>
      <c r="U144" s="254"/>
      <c r="V144" s="254"/>
      <c r="W144" s="254"/>
      <c r="X144" s="254"/>
      <c r="Y144" s="254"/>
      <c r="Z144" s="254"/>
      <c r="AA144" s="254"/>
      <c r="AB144" s="254"/>
      <c r="AC144" s="254"/>
      <c r="AD144" s="254"/>
      <c r="AE144" s="254"/>
      <c r="AF144" s="254"/>
      <c r="AG144" s="254"/>
      <c r="AH144" s="254"/>
      <c r="AI144" s="254"/>
      <c r="AJ144" s="254"/>
      <c r="AK144" s="254"/>
      <c r="AL144" s="254"/>
      <c r="AM144" s="254"/>
      <c r="AN144" s="254"/>
      <c r="AO144" s="254"/>
      <c r="AP144" s="254"/>
      <c r="AQ144" s="254"/>
      <c r="AR144" s="254"/>
      <c r="AS144" s="254"/>
      <c r="AT144" s="254"/>
      <c r="AU144" s="254"/>
      <c r="AV144" s="254"/>
      <c r="AW144" s="254"/>
      <c r="AX144" s="254"/>
      <c r="AY144" s="254"/>
      <c r="AZ144" s="254"/>
      <c r="BA144" s="254"/>
      <c r="BB144" s="254"/>
      <c r="BC144" s="254"/>
      <c r="BD144" s="248"/>
      <c r="BE144" s="248"/>
      <c r="BF144" s="248"/>
      <c r="BG144" s="248"/>
      <c r="BH144" s="248"/>
      <c r="BI144" s="248"/>
      <c r="BJ144" s="248"/>
      <c r="BK144" s="248"/>
      <c r="BL144" s="248"/>
      <c r="BM144" s="248"/>
      <c r="BN144" s="248"/>
      <c r="BO144" s="248"/>
      <c r="BP144" s="248"/>
      <c r="BQ144" s="248"/>
      <c r="BR144" s="248"/>
      <c r="BS144" s="248"/>
      <c r="BT144" s="248"/>
      <c r="BU144" s="248"/>
      <c r="BV144" s="248"/>
      <c r="BW144" s="248"/>
      <c r="BX144" s="248"/>
      <c r="BY144" s="248"/>
      <c r="BZ144" s="248"/>
      <c r="CA144" s="248"/>
      <c r="CB144" s="248"/>
      <c r="CC144" s="248"/>
      <c r="CD144" s="248"/>
      <c r="CE144" s="248"/>
      <c r="CF144" s="248"/>
      <c r="CG144" s="248"/>
      <c r="CH144" s="248"/>
      <c r="CI144" s="248"/>
      <c r="CJ144" s="248"/>
      <c r="CK144" s="248"/>
      <c r="CL144" s="248"/>
      <c r="CM144" s="248"/>
      <c r="CN144" s="248"/>
      <c r="CO144" s="248"/>
      <c r="CP144" s="248"/>
      <c r="CQ144" s="248"/>
      <c r="CR144" s="248"/>
      <c r="CS144" s="248"/>
      <c r="CT144" s="248"/>
      <c r="CU144" s="248"/>
      <c r="CV144" s="248"/>
      <c r="CW144" s="248"/>
      <c r="CX144" s="248"/>
      <c r="CY144" s="248"/>
      <c r="CZ144" s="248"/>
      <c r="DA144" s="248"/>
    </row>
    <row r="145" spans="1:105" s="120" customFormat="1" ht="15" customHeight="1">
      <c r="A145" s="253"/>
      <c r="B145" s="253"/>
      <c r="C145" s="253"/>
      <c r="D145" s="253"/>
      <c r="E145" s="253"/>
      <c r="F145" s="253"/>
      <c r="G145" s="253"/>
      <c r="H145" s="254"/>
      <c r="I145" s="254"/>
      <c r="J145" s="254"/>
      <c r="K145" s="254"/>
      <c r="L145" s="254"/>
      <c r="M145" s="254"/>
      <c r="N145" s="254"/>
      <c r="O145" s="254"/>
      <c r="P145" s="254"/>
      <c r="Q145" s="254"/>
      <c r="R145" s="254"/>
      <c r="S145" s="254"/>
      <c r="T145" s="254"/>
      <c r="U145" s="254"/>
      <c r="V145" s="254"/>
      <c r="W145" s="254"/>
      <c r="X145" s="254"/>
      <c r="Y145" s="254"/>
      <c r="Z145" s="254"/>
      <c r="AA145" s="254"/>
      <c r="AB145" s="254"/>
      <c r="AC145" s="254"/>
      <c r="AD145" s="254"/>
      <c r="AE145" s="254"/>
      <c r="AF145" s="254"/>
      <c r="AG145" s="254"/>
      <c r="AH145" s="254"/>
      <c r="AI145" s="254"/>
      <c r="AJ145" s="254"/>
      <c r="AK145" s="254"/>
      <c r="AL145" s="254"/>
      <c r="AM145" s="254"/>
      <c r="AN145" s="254"/>
      <c r="AO145" s="254"/>
      <c r="AP145" s="254"/>
      <c r="AQ145" s="254"/>
      <c r="AR145" s="254"/>
      <c r="AS145" s="254"/>
      <c r="AT145" s="254"/>
      <c r="AU145" s="254"/>
      <c r="AV145" s="254"/>
      <c r="AW145" s="254"/>
      <c r="AX145" s="254"/>
      <c r="AY145" s="254"/>
      <c r="AZ145" s="254"/>
      <c r="BA145" s="254"/>
      <c r="BB145" s="254"/>
      <c r="BC145" s="254"/>
      <c r="BD145" s="248"/>
      <c r="BE145" s="248"/>
      <c r="BF145" s="248"/>
      <c r="BG145" s="248"/>
      <c r="BH145" s="248"/>
      <c r="BI145" s="248"/>
      <c r="BJ145" s="248"/>
      <c r="BK145" s="248"/>
      <c r="BL145" s="248"/>
      <c r="BM145" s="248"/>
      <c r="BN145" s="248"/>
      <c r="BO145" s="248"/>
      <c r="BP145" s="248"/>
      <c r="BQ145" s="248"/>
      <c r="BR145" s="248"/>
      <c r="BS145" s="248"/>
      <c r="BT145" s="248"/>
      <c r="BU145" s="248"/>
      <c r="BV145" s="248"/>
      <c r="BW145" s="248"/>
      <c r="BX145" s="248"/>
      <c r="BY145" s="248"/>
      <c r="BZ145" s="248"/>
      <c r="CA145" s="248"/>
      <c r="CB145" s="248"/>
      <c r="CC145" s="248"/>
      <c r="CD145" s="248"/>
      <c r="CE145" s="248"/>
      <c r="CF145" s="248"/>
      <c r="CG145" s="248"/>
      <c r="CH145" s="248"/>
      <c r="CI145" s="248"/>
      <c r="CJ145" s="248"/>
      <c r="CK145" s="248"/>
      <c r="CL145" s="248"/>
      <c r="CM145" s="248"/>
      <c r="CN145" s="248"/>
      <c r="CO145" s="248"/>
      <c r="CP145" s="248"/>
      <c r="CQ145" s="248"/>
      <c r="CR145" s="248"/>
      <c r="CS145" s="248"/>
      <c r="CT145" s="248"/>
      <c r="CU145" s="248"/>
      <c r="CV145" s="248"/>
      <c r="CW145" s="248"/>
      <c r="CX145" s="248"/>
      <c r="CY145" s="248"/>
      <c r="CZ145" s="248"/>
      <c r="DA145" s="248"/>
    </row>
    <row r="146" spans="1:105" s="120" customFormat="1" ht="15" customHeight="1">
      <c r="A146" s="253"/>
      <c r="B146" s="253"/>
      <c r="C146" s="253"/>
      <c r="D146" s="253"/>
      <c r="E146" s="253"/>
      <c r="F146" s="253"/>
      <c r="G146" s="253"/>
      <c r="H146" s="265" t="s">
        <v>254</v>
      </c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  <c r="S146" s="265"/>
      <c r="T146" s="265"/>
      <c r="U146" s="265"/>
      <c r="V146" s="265"/>
      <c r="W146" s="265"/>
      <c r="X146" s="265"/>
      <c r="Y146" s="265"/>
      <c r="Z146" s="265"/>
      <c r="AA146" s="265"/>
      <c r="AB146" s="265"/>
      <c r="AC146" s="265"/>
      <c r="AD146" s="265"/>
      <c r="AE146" s="265"/>
      <c r="AF146" s="265"/>
      <c r="AG146" s="265"/>
      <c r="AH146" s="265"/>
      <c r="AI146" s="265"/>
      <c r="AJ146" s="265"/>
      <c r="AK146" s="265"/>
      <c r="AL146" s="265"/>
      <c r="AM146" s="265"/>
      <c r="AN146" s="265"/>
      <c r="AO146" s="265"/>
      <c r="AP146" s="265"/>
      <c r="AQ146" s="265"/>
      <c r="AR146" s="265"/>
      <c r="AS146" s="265"/>
      <c r="AT146" s="265"/>
      <c r="AU146" s="265"/>
      <c r="AV146" s="265"/>
      <c r="AW146" s="265"/>
      <c r="AX146" s="265"/>
      <c r="AY146" s="265"/>
      <c r="AZ146" s="265"/>
      <c r="BA146" s="265"/>
      <c r="BB146" s="265"/>
      <c r="BC146" s="266"/>
      <c r="BD146" s="248" t="s">
        <v>255</v>
      </c>
      <c r="BE146" s="248"/>
      <c r="BF146" s="248"/>
      <c r="BG146" s="248"/>
      <c r="BH146" s="248"/>
      <c r="BI146" s="248"/>
      <c r="BJ146" s="248"/>
      <c r="BK146" s="248"/>
      <c r="BL146" s="248"/>
      <c r="BM146" s="248"/>
      <c r="BN146" s="248"/>
      <c r="BO146" s="248"/>
      <c r="BP146" s="248"/>
      <c r="BQ146" s="248"/>
      <c r="BR146" s="248"/>
      <c r="BS146" s="248"/>
      <c r="BT146" s="248" t="s">
        <v>255</v>
      </c>
      <c r="BU146" s="248"/>
      <c r="BV146" s="248"/>
      <c r="BW146" s="248"/>
      <c r="BX146" s="248"/>
      <c r="BY146" s="248"/>
      <c r="BZ146" s="248"/>
      <c r="CA146" s="248"/>
      <c r="CB146" s="248"/>
      <c r="CC146" s="248"/>
      <c r="CD146" s="248"/>
      <c r="CE146" s="248"/>
      <c r="CF146" s="248"/>
      <c r="CG146" s="248"/>
      <c r="CH146" s="248"/>
      <c r="CI146" s="248"/>
      <c r="CJ146" s="248" t="s">
        <v>255</v>
      </c>
      <c r="CK146" s="248"/>
      <c r="CL146" s="248"/>
      <c r="CM146" s="248"/>
      <c r="CN146" s="248"/>
      <c r="CO146" s="248"/>
      <c r="CP146" s="248"/>
      <c r="CQ146" s="248"/>
      <c r="CR146" s="248"/>
      <c r="CS146" s="248"/>
      <c r="CT146" s="248"/>
      <c r="CU146" s="248"/>
      <c r="CV146" s="248"/>
      <c r="CW146" s="248"/>
      <c r="CX146" s="248"/>
      <c r="CY146" s="248"/>
      <c r="CZ146" s="248"/>
      <c r="DA146" s="248"/>
    </row>
    <row r="147" ht="12" customHeight="1"/>
    <row r="148" spans="1:105" s="115" customFormat="1" ht="14.25">
      <c r="A148" s="245" t="s">
        <v>321</v>
      </c>
      <c r="B148" s="245"/>
      <c r="C148" s="245"/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  <c r="R148" s="245"/>
      <c r="S148" s="245"/>
      <c r="T148" s="245"/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F148" s="245"/>
      <c r="AG148" s="245"/>
      <c r="AH148" s="245"/>
      <c r="AI148" s="245"/>
      <c r="AJ148" s="245"/>
      <c r="AK148" s="245"/>
      <c r="AL148" s="245"/>
      <c r="AM148" s="245"/>
      <c r="AN148" s="245"/>
      <c r="AO148" s="245"/>
      <c r="AP148" s="245"/>
      <c r="AQ148" s="245"/>
      <c r="AR148" s="245"/>
      <c r="AS148" s="245"/>
      <c r="AT148" s="245"/>
      <c r="AU148" s="245"/>
      <c r="AV148" s="245"/>
      <c r="AW148" s="245"/>
      <c r="AX148" s="245"/>
      <c r="AY148" s="245"/>
      <c r="AZ148" s="245"/>
      <c r="BA148" s="245"/>
      <c r="BB148" s="245"/>
      <c r="BC148" s="245"/>
      <c r="BD148" s="245"/>
      <c r="BE148" s="245"/>
      <c r="BF148" s="245"/>
      <c r="BG148" s="245"/>
      <c r="BH148" s="245"/>
      <c r="BI148" s="245"/>
      <c r="BJ148" s="245"/>
      <c r="BK148" s="245"/>
      <c r="BL148" s="245"/>
      <c r="BM148" s="245"/>
      <c r="BN148" s="245"/>
      <c r="BO148" s="245"/>
      <c r="BP148" s="245"/>
      <c r="BQ148" s="245"/>
      <c r="BR148" s="245"/>
      <c r="BS148" s="245"/>
      <c r="BT148" s="245"/>
      <c r="BU148" s="245"/>
      <c r="BV148" s="245"/>
      <c r="BW148" s="245"/>
      <c r="BX148" s="245"/>
      <c r="BY148" s="245"/>
      <c r="BZ148" s="245"/>
      <c r="CA148" s="245"/>
      <c r="CB148" s="245"/>
      <c r="CC148" s="245"/>
      <c r="CD148" s="245"/>
      <c r="CE148" s="245"/>
      <c r="CF148" s="245"/>
      <c r="CG148" s="245"/>
      <c r="CH148" s="245"/>
      <c r="CI148" s="245"/>
      <c r="CJ148" s="245"/>
      <c r="CK148" s="245"/>
      <c r="CL148" s="245"/>
      <c r="CM148" s="245"/>
      <c r="CN148" s="245"/>
      <c r="CO148" s="245"/>
      <c r="CP148" s="245"/>
      <c r="CQ148" s="245"/>
      <c r="CR148" s="245"/>
      <c r="CS148" s="245"/>
      <c r="CT148" s="245"/>
      <c r="CU148" s="245"/>
      <c r="CV148" s="245"/>
      <c r="CW148" s="245"/>
      <c r="CX148" s="245"/>
      <c r="CY148" s="245"/>
      <c r="CZ148" s="245"/>
      <c r="DA148" s="245"/>
    </row>
    <row r="149" ht="10.5" customHeight="1"/>
    <row r="150" spans="1:105" s="118" customFormat="1" ht="45" customHeight="1">
      <c r="A150" s="232" t="s">
        <v>244</v>
      </c>
      <c r="B150" s="233"/>
      <c r="C150" s="233"/>
      <c r="D150" s="233"/>
      <c r="E150" s="233"/>
      <c r="F150" s="233"/>
      <c r="G150" s="234"/>
      <c r="H150" s="232" t="s">
        <v>296</v>
      </c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3"/>
      <c r="Y150" s="233"/>
      <c r="Z150" s="233"/>
      <c r="AA150" s="233"/>
      <c r="AB150" s="233"/>
      <c r="AC150" s="233"/>
      <c r="AD150" s="233"/>
      <c r="AE150" s="233"/>
      <c r="AF150" s="233"/>
      <c r="AG150" s="233"/>
      <c r="AH150" s="233"/>
      <c r="AI150" s="233"/>
      <c r="AJ150" s="233"/>
      <c r="AK150" s="233"/>
      <c r="AL150" s="233"/>
      <c r="AM150" s="233"/>
      <c r="AN150" s="233"/>
      <c r="AO150" s="233"/>
      <c r="AP150" s="233"/>
      <c r="AQ150" s="233"/>
      <c r="AR150" s="233"/>
      <c r="AS150" s="233"/>
      <c r="AT150" s="233"/>
      <c r="AU150" s="233"/>
      <c r="AV150" s="233"/>
      <c r="AW150" s="233"/>
      <c r="AX150" s="233"/>
      <c r="AY150" s="233"/>
      <c r="AZ150" s="233"/>
      <c r="BA150" s="233"/>
      <c r="BB150" s="233"/>
      <c r="BC150" s="234"/>
      <c r="BD150" s="232" t="s">
        <v>322</v>
      </c>
      <c r="BE150" s="233"/>
      <c r="BF150" s="233"/>
      <c r="BG150" s="233"/>
      <c r="BH150" s="233"/>
      <c r="BI150" s="233"/>
      <c r="BJ150" s="233"/>
      <c r="BK150" s="233"/>
      <c r="BL150" s="233"/>
      <c r="BM150" s="233"/>
      <c r="BN150" s="233"/>
      <c r="BO150" s="233"/>
      <c r="BP150" s="233"/>
      <c r="BQ150" s="233"/>
      <c r="BR150" s="233"/>
      <c r="BS150" s="234"/>
      <c r="BT150" s="232" t="s">
        <v>323</v>
      </c>
      <c r="BU150" s="233"/>
      <c r="BV150" s="233"/>
      <c r="BW150" s="233"/>
      <c r="BX150" s="233"/>
      <c r="BY150" s="233"/>
      <c r="BZ150" s="233"/>
      <c r="CA150" s="233"/>
      <c r="CB150" s="233"/>
      <c r="CC150" s="233"/>
      <c r="CD150" s="233"/>
      <c r="CE150" s="233"/>
      <c r="CF150" s="233"/>
      <c r="CG150" s="233"/>
      <c r="CH150" s="233"/>
      <c r="CI150" s="234"/>
      <c r="CJ150" s="232" t="s">
        <v>324</v>
      </c>
      <c r="CK150" s="233"/>
      <c r="CL150" s="233"/>
      <c r="CM150" s="233"/>
      <c r="CN150" s="233"/>
      <c r="CO150" s="233"/>
      <c r="CP150" s="233"/>
      <c r="CQ150" s="233"/>
      <c r="CR150" s="233"/>
      <c r="CS150" s="233"/>
      <c r="CT150" s="233"/>
      <c r="CU150" s="233"/>
      <c r="CV150" s="233"/>
      <c r="CW150" s="233"/>
      <c r="CX150" s="233"/>
      <c r="CY150" s="233"/>
      <c r="CZ150" s="233"/>
      <c r="DA150" s="234"/>
    </row>
    <row r="151" spans="1:105" s="119" customFormat="1" ht="12.75">
      <c r="A151" s="247">
        <v>1</v>
      </c>
      <c r="B151" s="247"/>
      <c r="C151" s="247"/>
      <c r="D151" s="247"/>
      <c r="E151" s="247"/>
      <c r="F151" s="247"/>
      <c r="G151" s="247"/>
      <c r="H151" s="247">
        <v>2</v>
      </c>
      <c r="I151" s="247"/>
      <c r="J151" s="247"/>
      <c r="K151" s="247"/>
      <c r="L151" s="247"/>
      <c r="M151" s="247"/>
      <c r="N151" s="247"/>
      <c r="O151" s="247"/>
      <c r="P151" s="247"/>
      <c r="Q151" s="247"/>
      <c r="R151" s="247"/>
      <c r="S151" s="247"/>
      <c r="T151" s="247"/>
      <c r="U151" s="247"/>
      <c r="V151" s="247"/>
      <c r="W151" s="247"/>
      <c r="X151" s="247"/>
      <c r="Y151" s="247"/>
      <c r="Z151" s="247"/>
      <c r="AA151" s="247"/>
      <c r="AB151" s="247"/>
      <c r="AC151" s="247"/>
      <c r="AD151" s="247"/>
      <c r="AE151" s="247"/>
      <c r="AF151" s="247"/>
      <c r="AG151" s="247"/>
      <c r="AH151" s="247"/>
      <c r="AI151" s="247"/>
      <c r="AJ151" s="247"/>
      <c r="AK151" s="247"/>
      <c r="AL151" s="247"/>
      <c r="AM151" s="247"/>
      <c r="AN151" s="247"/>
      <c r="AO151" s="247"/>
      <c r="AP151" s="247"/>
      <c r="AQ151" s="247"/>
      <c r="AR151" s="247"/>
      <c r="AS151" s="247"/>
      <c r="AT151" s="247"/>
      <c r="AU151" s="247"/>
      <c r="AV151" s="247"/>
      <c r="AW151" s="247"/>
      <c r="AX151" s="247"/>
      <c r="AY151" s="247"/>
      <c r="AZ151" s="247"/>
      <c r="BA151" s="247"/>
      <c r="BB151" s="247"/>
      <c r="BC151" s="247"/>
      <c r="BD151" s="247">
        <v>3</v>
      </c>
      <c r="BE151" s="247"/>
      <c r="BF151" s="247"/>
      <c r="BG151" s="247"/>
      <c r="BH151" s="247"/>
      <c r="BI151" s="247"/>
      <c r="BJ151" s="247"/>
      <c r="BK151" s="247"/>
      <c r="BL151" s="247"/>
      <c r="BM151" s="247"/>
      <c r="BN151" s="247"/>
      <c r="BO151" s="247"/>
      <c r="BP151" s="247"/>
      <c r="BQ151" s="247"/>
      <c r="BR151" s="247"/>
      <c r="BS151" s="247"/>
      <c r="BT151" s="247">
        <v>4</v>
      </c>
      <c r="BU151" s="247"/>
      <c r="BV151" s="247"/>
      <c r="BW151" s="247"/>
      <c r="BX151" s="247"/>
      <c r="BY151" s="247"/>
      <c r="BZ151" s="247"/>
      <c r="CA151" s="247"/>
      <c r="CB151" s="247"/>
      <c r="CC151" s="247"/>
      <c r="CD151" s="247"/>
      <c r="CE151" s="247"/>
      <c r="CF151" s="247"/>
      <c r="CG151" s="247"/>
      <c r="CH151" s="247"/>
      <c r="CI151" s="247"/>
      <c r="CJ151" s="247">
        <v>5</v>
      </c>
      <c r="CK151" s="247"/>
      <c r="CL151" s="247"/>
      <c r="CM151" s="247"/>
      <c r="CN151" s="247"/>
      <c r="CO151" s="247"/>
      <c r="CP151" s="247"/>
      <c r="CQ151" s="247"/>
      <c r="CR151" s="247"/>
      <c r="CS151" s="247"/>
      <c r="CT151" s="247"/>
      <c r="CU151" s="247"/>
      <c r="CV151" s="247"/>
      <c r="CW151" s="247"/>
      <c r="CX151" s="247"/>
      <c r="CY151" s="247"/>
      <c r="CZ151" s="247"/>
      <c r="DA151" s="247"/>
    </row>
    <row r="152" spans="1:105" s="120" customFormat="1" ht="15" customHeight="1">
      <c r="A152" s="253" t="s">
        <v>175</v>
      </c>
      <c r="B152" s="253"/>
      <c r="C152" s="253"/>
      <c r="D152" s="253"/>
      <c r="E152" s="253"/>
      <c r="F152" s="253"/>
      <c r="G152" s="253"/>
      <c r="H152" s="254" t="s">
        <v>453</v>
      </c>
      <c r="I152" s="254"/>
      <c r="J152" s="254"/>
      <c r="K152" s="254"/>
      <c r="L152" s="254"/>
      <c r="M152" s="254"/>
      <c r="N152" s="254"/>
      <c r="O152" s="254"/>
      <c r="P152" s="254"/>
      <c r="Q152" s="254"/>
      <c r="R152" s="254"/>
      <c r="S152" s="254"/>
      <c r="T152" s="254"/>
      <c r="U152" s="254"/>
      <c r="V152" s="254"/>
      <c r="W152" s="254"/>
      <c r="X152" s="254"/>
      <c r="Y152" s="254"/>
      <c r="Z152" s="254"/>
      <c r="AA152" s="254"/>
      <c r="AB152" s="254"/>
      <c r="AC152" s="254"/>
      <c r="AD152" s="254"/>
      <c r="AE152" s="254"/>
      <c r="AF152" s="254"/>
      <c r="AG152" s="254"/>
      <c r="AH152" s="254"/>
      <c r="AI152" s="254"/>
      <c r="AJ152" s="254"/>
      <c r="AK152" s="254"/>
      <c r="AL152" s="254"/>
      <c r="AM152" s="254"/>
      <c r="AN152" s="254"/>
      <c r="AO152" s="254"/>
      <c r="AP152" s="254"/>
      <c r="AQ152" s="254"/>
      <c r="AR152" s="254"/>
      <c r="AS152" s="254"/>
      <c r="AT152" s="254"/>
      <c r="AU152" s="254"/>
      <c r="AV152" s="254"/>
      <c r="AW152" s="254"/>
      <c r="AX152" s="254"/>
      <c r="AY152" s="254"/>
      <c r="AZ152" s="254"/>
      <c r="BA152" s="254"/>
      <c r="BB152" s="254"/>
      <c r="BC152" s="254"/>
      <c r="BD152" s="248" t="s">
        <v>454</v>
      </c>
      <c r="BE152" s="248"/>
      <c r="BF152" s="248"/>
      <c r="BG152" s="248"/>
      <c r="BH152" s="248"/>
      <c r="BI152" s="248"/>
      <c r="BJ152" s="248"/>
      <c r="BK152" s="248"/>
      <c r="BL152" s="248"/>
      <c r="BM152" s="248"/>
      <c r="BN152" s="248"/>
      <c r="BO152" s="248"/>
      <c r="BP152" s="248"/>
      <c r="BQ152" s="248"/>
      <c r="BR152" s="248"/>
      <c r="BS152" s="248"/>
      <c r="BT152" s="248">
        <v>12</v>
      </c>
      <c r="BU152" s="248"/>
      <c r="BV152" s="248"/>
      <c r="BW152" s="248"/>
      <c r="BX152" s="248"/>
      <c r="BY152" s="248"/>
      <c r="BZ152" s="248"/>
      <c r="CA152" s="248"/>
      <c r="CB152" s="248"/>
      <c r="CC152" s="248"/>
      <c r="CD152" s="248"/>
      <c r="CE152" s="248"/>
      <c r="CF152" s="248"/>
      <c r="CG152" s="248"/>
      <c r="CH152" s="248"/>
      <c r="CI152" s="248"/>
      <c r="CJ152" s="248">
        <v>28000</v>
      </c>
      <c r="CK152" s="248"/>
      <c r="CL152" s="248"/>
      <c r="CM152" s="248"/>
      <c r="CN152" s="248"/>
      <c r="CO152" s="248"/>
      <c r="CP152" s="248"/>
      <c r="CQ152" s="248"/>
      <c r="CR152" s="248"/>
      <c r="CS152" s="248"/>
      <c r="CT152" s="248"/>
      <c r="CU152" s="248"/>
      <c r="CV152" s="248"/>
      <c r="CW152" s="248"/>
      <c r="CX152" s="248"/>
      <c r="CY152" s="248"/>
      <c r="CZ152" s="248"/>
      <c r="DA152" s="248"/>
    </row>
    <row r="153" spans="1:105" s="120" customFormat="1" ht="15" customHeight="1">
      <c r="A153" s="253" t="s">
        <v>277</v>
      </c>
      <c r="B153" s="253"/>
      <c r="C153" s="253"/>
      <c r="D153" s="253"/>
      <c r="E153" s="253"/>
      <c r="F153" s="253"/>
      <c r="G153" s="253"/>
      <c r="H153" s="254"/>
      <c r="I153" s="254"/>
      <c r="J153" s="254"/>
      <c r="K153" s="254"/>
      <c r="L153" s="254"/>
      <c r="M153" s="254"/>
      <c r="N153" s="254"/>
      <c r="O153" s="254"/>
      <c r="P153" s="254"/>
      <c r="Q153" s="254"/>
      <c r="R153" s="254"/>
      <c r="S153" s="254"/>
      <c r="T153" s="254"/>
      <c r="U153" s="254"/>
      <c r="V153" s="254"/>
      <c r="W153" s="254"/>
      <c r="X153" s="254"/>
      <c r="Y153" s="254"/>
      <c r="Z153" s="254"/>
      <c r="AA153" s="254"/>
      <c r="AB153" s="254"/>
      <c r="AC153" s="254"/>
      <c r="AD153" s="254"/>
      <c r="AE153" s="254"/>
      <c r="AF153" s="254"/>
      <c r="AG153" s="254"/>
      <c r="AH153" s="254"/>
      <c r="AI153" s="254"/>
      <c r="AJ153" s="254"/>
      <c r="AK153" s="254"/>
      <c r="AL153" s="254"/>
      <c r="AM153" s="254"/>
      <c r="AN153" s="254"/>
      <c r="AO153" s="254"/>
      <c r="AP153" s="254"/>
      <c r="AQ153" s="254"/>
      <c r="AR153" s="254"/>
      <c r="AS153" s="254"/>
      <c r="AT153" s="254"/>
      <c r="AU153" s="254"/>
      <c r="AV153" s="254"/>
      <c r="AW153" s="254"/>
      <c r="AX153" s="254"/>
      <c r="AY153" s="254"/>
      <c r="AZ153" s="254"/>
      <c r="BA153" s="254"/>
      <c r="BB153" s="254"/>
      <c r="BC153" s="254"/>
      <c r="BD153" s="248" t="s">
        <v>454</v>
      </c>
      <c r="BE153" s="248"/>
      <c r="BF153" s="248"/>
      <c r="BG153" s="248"/>
      <c r="BH153" s="248"/>
      <c r="BI153" s="248"/>
      <c r="BJ153" s="248"/>
      <c r="BK153" s="248"/>
      <c r="BL153" s="248"/>
      <c r="BM153" s="248"/>
      <c r="BN153" s="248"/>
      <c r="BO153" s="248"/>
      <c r="BP153" s="248"/>
      <c r="BQ153" s="248"/>
      <c r="BR153" s="248"/>
      <c r="BS153" s="248"/>
      <c r="BT153" s="248">
        <v>1</v>
      </c>
      <c r="BU153" s="248"/>
      <c r="BV153" s="248"/>
      <c r="BW153" s="248"/>
      <c r="BX153" s="248"/>
      <c r="BY153" s="248"/>
      <c r="BZ153" s="248"/>
      <c r="CA153" s="248"/>
      <c r="CB153" s="248"/>
      <c r="CC153" s="248"/>
      <c r="CD153" s="248"/>
      <c r="CE153" s="248"/>
      <c r="CF153" s="248"/>
      <c r="CG153" s="248"/>
      <c r="CH153" s="248"/>
      <c r="CI153" s="248"/>
      <c r="CJ153" s="248"/>
      <c r="CK153" s="248"/>
      <c r="CL153" s="248"/>
      <c r="CM153" s="248"/>
      <c r="CN153" s="248"/>
      <c r="CO153" s="248"/>
      <c r="CP153" s="248"/>
      <c r="CQ153" s="248"/>
      <c r="CR153" s="248"/>
      <c r="CS153" s="248"/>
      <c r="CT153" s="248"/>
      <c r="CU153" s="248"/>
      <c r="CV153" s="248"/>
      <c r="CW153" s="248"/>
      <c r="CX153" s="248"/>
      <c r="CY153" s="248"/>
      <c r="CZ153" s="248"/>
      <c r="DA153" s="248"/>
    </row>
    <row r="154" spans="1:105" s="120" customFormat="1" ht="15" customHeight="1">
      <c r="A154" s="268" t="s">
        <v>288</v>
      </c>
      <c r="B154" s="269"/>
      <c r="C154" s="269"/>
      <c r="D154" s="269"/>
      <c r="E154" s="269"/>
      <c r="F154" s="269"/>
      <c r="G154" s="270"/>
      <c r="H154" s="271" t="s">
        <v>455</v>
      </c>
      <c r="I154" s="272"/>
      <c r="J154" s="272"/>
      <c r="K154" s="272"/>
      <c r="L154" s="272"/>
      <c r="M154" s="272"/>
      <c r="N154" s="272"/>
      <c r="O154" s="272"/>
      <c r="P154" s="272"/>
      <c r="Q154" s="272"/>
      <c r="R154" s="272"/>
      <c r="S154" s="272"/>
      <c r="T154" s="272"/>
      <c r="U154" s="272"/>
      <c r="V154" s="272"/>
      <c r="W154" s="272"/>
      <c r="X154" s="272"/>
      <c r="Y154" s="272"/>
      <c r="Z154" s="272"/>
      <c r="AA154" s="272"/>
      <c r="AB154" s="272"/>
      <c r="AC154" s="272"/>
      <c r="AD154" s="272"/>
      <c r="AE154" s="272"/>
      <c r="AF154" s="272"/>
      <c r="AG154" s="272"/>
      <c r="AH154" s="272"/>
      <c r="AI154" s="272"/>
      <c r="AJ154" s="272"/>
      <c r="AK154" s="272"/>
      <c r="AL154" s="272"/>
      <c r="AM154" s="272"/>
      <c r="AN154" s="272"/>
      <c r="AO154" s="272"/>
      <c r="AP154" s="272"/>
      <c r="AQ154" s="272"/>
      <c r="AR154" s="272"/>
      <c r="AS154" s="272"/>
      <c r="AT154" s="272"/>
      <c r="AU154" s="272"/>
      <c r="AV154" s="272"/>
      <c r="AW154" s="272"/>
      <c r="AX154" s="272"/>
      <c r="AY154" s="272"/>
      <c r="AZ154" s="272"/>
      <c r="BA154" s="272"/>
      <c r="BB154" s="272"/>
      <c r="BC154" s="273"/>
      <c r="BD154" s="262" t="s">
        <v>454</v>
      </c>
      <c r="BE154" s="260"/>
      <c r="BF154" s="260"/>
      <c r="BG154" s="260"/>
      <c r="BH154" s="260"/>
      <c r="BI154" s="260"/>
      <c r="BJ154" s="260"/>
      <c r="BK154" s="260"/>
      <c r="BL154" s="260"/>
      <c r="BM154" s="260"/>
      <c r="BN154" s="260"/>
      <c r="BO154" s="260"/>
      <c r="BP154" s="260"/>
      <c r="BQ154" s="260"/>
      <c r="BR154" s="260"/>
      <c r="BS154" s="261"/>
      <c r="BT154" s="262">
        <v>1</v>
      </c>
      <c r="BU154" s="260"/>
      <c r="BV154" s="260"/>
      <c r="BW154" s="260"/>
      <c r="BX154" s="260"/>
      <c r="BY154" s="260"/>
      <c r="BZ154" s="260"/>
      <c r="CA154" s="260"/>
      <c r="CB154" s="260"/>
      <c r="CC154" s="260"/>
      <c r="CD154" s="260"/>
      <c r="CE154" s="260"/>
      <c r="CF154" s="260"/>
      <c r="CG154" s="260"/>
      <c r="CH154" s="260"/>
      <c r="CI154" s="261"/>
      <c r="CJ154" s="262">
        <v>8502</v>
      </c>
      <c r="CK154" s="260"/>
      <c r="CL154" s="260"/>
      <c r="CM154" s="260"/>
      <c r="CN154" s="260"/>
      <c r="CO154" s="260"/>
      <c r="CP154" s="260"/>
      <c r="CQ154" s="260"/>
      <c r="CR154" s="260"/>
      <c r="CS154" s="260"/>
      <c r="CT154" s="260"/>
      <c r="CU154" s="260"/>
      <c r="CV154" s="260"/>
      <c r="CW154" s="260"/>
      <c r="CX154" s="260"/>
      <c r="CY154" s="260"/>
      <c r="CZ154" s="260"/>
      <c r="DA154" s="261"/>
    </row>
    <row r="155" spans="1:105" s="120" customFormat="1" ht="15" customHeight="1">
      <c r="A155" s="268" t="s">
        <v>394</v>
      </c>
      <c r="B155" s="269"/>
      <c r="C155" s="269"/>
      <c r="D155" s="269"/>
      <c r="E155" s="269"/>
      <c r="F155" s="269"/>
      <c r="G155" s="270"/>
      <c r="H155" s="271" t="s">
        <v>456</v>
      </c>
      <c r="I155" s="272"/>
      <c r="J155" s="272"/>
      <c r="K155" s="272"/>
      <c r="L155" s="272"/>
      <c r="M155" s="272"/>
      <c r="N155" s="272"/>
      <c r="O155" s="272"/>
      <c r="P155" s="272"/>
      <c r="Q155" s="272"/>
      <c r="R155" s="272"/>
      <c r="S155" s="272"/>
      <c r="T155" s="272"/>
      <c r="U155" s="272"/>
      <c r="V155" s="272"/>
      <c r="W155" s="272"/>
      <c r="X155" s="272"/>
      <c r="Y155" s="272"/>
      <c r="Z155" s="272"/>
      <c r="AA155" s="272"/>
      <c r="AB155" s="272"/>
      <c r="AC155" s="272"/>
      <c r="AD155" s="272"/>
      <c r="AE155" s="272"/>
      <c r="AF155" s="272"/>
      <c r="AG155" s="272"/>
      <c r="AH155" s="272"/>
      <c r="AI155" s="272"/>
      <c r="AJ155" s="272"/>
      <c r="AK155" s="272"/>
      <c r="AL155" s="272"/>
      <c r="AM155" s="272"/>
      <c r="AN155" s="272"/>
      <c r="AO155" s="272"/>
      <c r="AP155" s="272"/>
      <c r="AQ155" s="272"/>
      <c r="AR155" s="272"/>
      <c r="AS155" s="272"/>
      <c r="AT155" s="272"/>
      <c r="AU155" s="272"/>
      <c r="AV155" s="272"/>
      <c r="AW155" s="272"/>
      <c r="AX155" s="272"/>
      <c r="AY155" s="272"/>
      <c r="AZ155" s="272"/>
      <c r="BA155" s="272"/>
      <c r="BB155" s="272"/>
      <c r="BC155" s="273"/>
      <c r="BD155" s="262" t="s">
        <v>454</v>
      </c>
      <c r="BE155" s="260"/>
      <c r="BF155" s="260"/>
      <c r="BG155" s="260"/>
      <c r="BH155" s="260"/>
      <c r="BI155" s="260"/>
      <c r="BJ155" s="260"/>
      <c r="BK155" s="260"/>
      <c r="BL155" s="260"/>
      <c r="BM155" s="260"/>
      <c r="BN155" s="260"/>
      <c r="BO155" s="260"/>
      <c r="BP155" s="260"/>
      <c r="BQ155" s="260"/>
      <c r="BR155" s="260"/>
      <c r="BS155" s="261"/>
      <c r="BT155" s="262">
        <v>4</v>
      </c>
      <c r="BU155" s="260"/>
      <c r="BV155" s="260"/>
      <c r="BW155" s="260"/>
      <c r="BX155" s="260"/>
      <c r="BY155" s="260"/>
      <c r="BZ155" s="260"/>
      <c r="CA155" s="260"/>
      <c r="CB155" s="260"/>
      <c r="CC155" s="260"/>
      <c r="CD155" s="260"/>
      <c r="CE155" s="260"/>
      <c r="CF155" s="260"/>
      <c r="CG155" s="260"/>
      <c r="CH155" s="260"/>
      <c r="CI155" s="261"/>
      <c r="CJ155" s="262">
        <v>75000</v>
      </c>
      <c r="CK155" s="260"/>
      <c r="CL155" s="260"/>
      <c r="CM155" s="260"/>
      <c r="CN155" s="260"/>
      <c r="CO155" s="260"/>
      <c r="CP155" s="260"/>
      <c r="CQ155" s="260"/>
      <c r="CR155" s="260"/>
      <c r="CS155" s="260"/>
      <c r="CT155" s="260"/>
      <c r="CU155" s="260"/>
      <c r="CV155" s="260"/>
      <c r="CW155" s="260"/>
      <c r="CX155" s="260"/>
      <c r="CY155" s="260"/>
      <c r="CZ155" s="260"/>
      <c r="DA155" s="261"/>
    </row>
    <row r="156" spans="1:105" s="120" customFormat="1" ht="15" customHeight="1">
      <c r="A156" s="253"/>
      <c r="B156" s="253"/>
      <c r="C156" s="253"/>
      <c r="D156" s="253"/>
      <c r="E156" s="253"/>
      <c r="F156" s="253"/>
      <c r="G156" s="253"/>
      <c r="H156" s="265" t="s">
        <v>254</v>
      </c>
      <c r="I156" s="265"/>
      <c r="J156" s="265"/>
      <c r="K156" s="265"/>
      <c r="L156" s="265"/>
      <c r="M156" s="265"/>
      <c r="N156" s="265"/>
      <c r="O156" s="265"/>
      <c r="P156" s="265"/>
      <c r="Q156" s="265"/>
      <c r="R156" s="265"/>
      <c r="S156" s="265"/>
      <c r="T156" s="265"/>
      <c r="U156" s="265"/>
      <c r="V156" s="265"/>
      <c r="W156" s="265"/>
      <c r="X156" s="265"/>
      <c r="Y156" s="265"/>
      <c r="Z156" s="265"/>
      <c r="AA156" s="265"/>
      <c r="AB156" s="265"/>
      <c r="AC156" s="265"/>
      <c r="AD156" s="265"/>
      <c r="AE156" s="265"/>
      <c r="AF156" s="265"/>
      <c r="AG156" s="265"/>
      <c r="AH156" s="265"/>
      <c r="AI156" s="265"/>
      <c r="AJ156" s="265"/>
      <c r="AK156" s="265"/>
      <c r="AL156" s="265"/>
      <c r="AM156" s="265"/>
      <c r="AN156" s="265"/>
      <c r="AO156" s="265"/>
      <c r="AP156" s="265"/>
      <c r="AQ156" s="265"/>
      <c r="AR156" s="265"/>
      <c r="AS156" s="265"/>
      <c r="AT156" s="265"/>
      <c r="AU156" s="265"/>
      <c r="AV156" s="265"/>
      <c r="AW156" s="265"/>
      <c r="AX156" s="265"/>
      <c r="AY156" s="265"/>
      <c r="AZ156" s="265"/>
      <c r="BA156" s="265"/>
      <c r="BB156" s="265"/>
      <c r="BC156" s="266"/>
      <c r="BD156" s="248" t="s">
        <v>255</v>
      </c>
      <c r="BE156" s="248"/>
      <c r="BF156" s="248"/>
      <c r="BG156" s="248"/>
      <c r="BH156" s="248"/>
      <c r="BI156" s="248"/>
      <c r="BJ156" s="248"/>
      <c r="BK156" s="248"/>
      <c r="BL156" s="248"/>
      <c r="BM156" s="248"/>
      <c r="BN156" s="248"/>
      <c r="BO156" s="248"/>
      <c r="BP156" s="248"/>
      <c r="BQ156" s="248"/>
      <c r="BR156" s="248"/>
      <c r="BS156" s="248"/>
      <c r="BT156" s="248" t="s">
        <v>255</v>
      </c>
      <c r="BU156" s="248"/>
      <c r="BV156" s="248"/>
      <c r="BW156" s="248"/>
      <c r="BX156" s="248"/>
      <c r="BY156" s="248"/>
      <c r="BZ156" s="248"/>
      <c r="CA156" s="248"/>
      <c r="CB156" s="248"/>
      <c r="CC156" s="248"/>
      <c r="CD156" s="248"/>
      <c r="CE156" s="248"/>
      <c r="CF156" s="248"/>
      <c r="CG156" s="248"/>
      <c r="CH156" s="248"/>
      <c r="CI156" s="248"/>
      <c r="CJ156" s="248">
        <f>SUM(CJ152:CJ155)</f>
        <v>111502</v>
      </c>
      <c r="CK156" s="248"/>
      <c r="CL156" s="248"/>
      <c r="CM156" s="248"/>
      <c r="CN156" s="248"/>
      <c r="CO156" s="248"/>
      <c r="CP156" s="248"/>
      <c r="CQ156" s="248"/>
      <c r="CR156" s="248"/>
      <c r="CS156" s="248"/>
      <c r="CT156" s="248"/>
      <c r="CU156" s="248"/>
      <c r="CV156" s="248"/>
      <c r="CW156" s="248"/>
      <c r="CX156" s="248"/>
      <c r="CY156" s="248"/>
      <c r="CZ156" s="248"/>
      <c r="DA156" s="248"/>
    </row>
    <row r="157" ht="12" customHeight="1"/>
    <row r="158" spans="1:105" s="115" customFormat="1" ht="14.25">
      <c r="A158" s="245" t="s">
        <v>325</v>
      </c>
      <c r="B158" s="245"/>
      <c r="C158" s="245"/>
      <c r="D158" s="245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  <c r="R158" s="245"/>
      <c r="S158" s="245"/>
      <c r="T158" s="245"/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F158" s="245"/>
      <c r="AG158" s="245"/>
      <c r="AH158" s="245"/>
      <c r="AI158" s="245"/>
      <c r="AJ158" s="245"/>
      <c r="AK158" s="245"/>
      <c r="AL158" s="245"/>
      <c r="AM158" s="245"/>
      <c r="AN158" s="245"/>
      <c r="AO158" s="245"/>
      <c r="AP158" s="245"/>
      <c r="AQ158" s="245"/>
      <c r="AR158" s="245"/>
      <c r="AS158" s="245"/>
      <c r="AT158" s="245"/>
      <c r="AU158" s="245"/>
      <c r="AV158" s="245"/>
      <c r="AW158" s="245"/>
      <c r="AX158" s="245"/>
      <c r="AY158" s="245"/>
      <c r="AZ158" s="245"/>
      <c r="BA158" s="245"/>
      <c r="BB158" s="245"/>
      <c r="BC158" s="245"/>
      <c r="BD158" s="245"/>
      <c r="BE158" s="245"/>
      <c r="BF158" s="245"/>
      <c r="BG158" s="245"/>
      <c r="BH158" s="245"/>
      <c r="BI158" s="245"/>
      <c r="BJ158" s="245"/>
      <c r="BK158" s="245"/>
      <c r="BL158" s="245"/>
      <c r="BM158" s="245"/>
      <c r="BN158" s="245"/>
      <c r="BO158" s="245"/>
      <c r="BP158" s="245"/>
      <c r="BQ158" s="245"/>
      <c r="BR158" s="245"/>
      <c r="BS158" s="245"/>
      <c r="BT158" s="245"/>
      <c r="BU158" s="245"/>
      <c r="BV158" s="245"/>
      <c r="BW158" s="245"/>
      <c r="BX158" s="245"/>
      <c r="BY158" s="245"/>
      <c r="BZ158" s="245"/>
      <c r="CA158" s="245"/>
      <c r="CB158" s="245"/>
      <c r="CC158" s="245"/>
      <c r="CD158" s="245"/>
      <c r="CE158" s="245"/>
      <c r="CF158" s="245"/>
      <c r="CG158" s="245"/>
      <c r="CH158" s="245"/>
      <c r="CI158" s="245"/>
      <c r="CJ158" s="245"/>
      <c r="CK158" s="245"/>
      <c r="CL158" s="245"/>
      <c r="CM158" s="245"/>
      <c r="CN158" s="245"/>
      <c r="CO158" s="245"/>
      <c r="CP158" s="245"/>
      <c r="CQ158" s="245"/>
      <c r="CR158" s="245"/>
      <c r="CS158" s="245"/>
      <c r="CT158" s="245"/>
      <c r="CU158" s="245"/>
      <c r="CV158" s="245"/>
      <c r="CW158" s="245"/>
      <c r="CX158" s="245"/>
      <c r="CY158" s="245"/>
      <c r="CZ158" s="245"/>
      <c r="DA158" s="245"/>
    </row>
    <row r="159" ht="10.5" customHeight="1"/>
    <row r="160" spans="1:105" ht="30" customHeight="1">
      <c r="A160" s="232" t="s">
        <v>244</v>
      </c>
      <c r="B160" s="233"/>
      <c r="C160" s="233"/>
      <c r="D160" s="233"/>
      <c r="E160" s="233"/>
      <c r="F160" s="233"/>
      <c r="G160" s="234"/>
      <c r="H160" s="232" t="s">
        <v>296</v>
      </c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  <c r="V160" s="233"/>
      <c r="W160" s="233"/>
      <c r="X160" s="233"/>
      <c r="Y160" s="233"/>
      <c r="Z160" s="233"/>
      <c r="AA160" s="233"/>
      <c r="AB160" s="233"/>
      <c r="AC160" s="233"/>
      <c r="AD160" s="233"/>
      <c r="AE160" s="233"/>
      <c r="AF160" s="233"/>
      <c r="AG160" s="233"/>
      <c r="AH160" s="233"/>
      <c r="AI160" s="233"/>
      <c r="AJ160" s="233"/>
      <c r="AK160" s="233"/>
      <c r="AL160" s="233"/>
      <c r="AM160" s="233"/>
      <c r="AN160" s="233"/>
      <c r="AO160" s="233"/>
      <c r="AP160" s="233"/>
      <c r="AQ160" s="233"/>
      <c r="AR160" s="233"/>
      <c r="AS160" s="233"/>
      <c r="AT160" s="233"/>
      <c r="AU160" s="233"/>
      <c r="AV160" s="233"/>
      <c r="AW160" s="233"/>
      <c r="AX160" s="233"/>
      <c r="AY160" s="233"/>
      <c r="AZ160" s="233"/>
      <c r="BA160" s="233"/>
      <c r="BB160" s="233"/>
      <c r="BC160" s="233"/>
      <c r="BD160" s="233"/>
      <c r="BE160" s="233"/>
      <c r="BF160" s="233"/>
      <c r="BG160" s="233"/>
      <c r="BH160" s="233"/>
      <c r="BI160" s="233"/>
      <c r="BJ160" s="233"/>
      <c r="BK160" s="233"/>
      <c r="BL160" s="233"/>
      <c r="BM160" s="233"/>
      <c r="BN160" s="233"/>
      <c r="BO160" s="233"/>
      <c r="BP160" s="233"/>
      <c r="BQ160" s="233"/>
      <c r="BR160" s="233"/>
      <c r="BS160" s="234"/>
      <c r="BT160" s="232" t="s">
        <v>326</v>
      </c>
      <c r="BU160" s="233"/>
      <c r="BV160" s="233"/>
      <c r="BW160" s="233"/>
      <c r="BX160" s="233"/>
      <c r="BY160" s="233"/>
      <c r="BZ160" s="233"/>
      <c r="CA160" s="233"/>
      <c r="CB160" s="233"/>
      <c r="CC160" s="233"/>
      <c r="CD160" s="233"/>
      <c r="CE160" s="233"/>
      <c r="CF160" s="233"/>
      <c r="CG160" s="233"/>
      <c r="CH160" s="233"/>
      <c r="CI160" s="234"/>
      <c r="CJ160" s="232" t="s">
        <v>327</v>
      </c>
      <c r="CK160" s="233"/>
      <c r="CL160" s="233"/>
      <c r="CM160" s="233"/>
      <c r="CN160" s="233"/>
      <c r="CO160" s="233"/>
      <c r="CP160" s="233"/>
      <c r="CQ160" s="233"/>
      <c r="CR160" s="233"/>
      <c r="CS160" s="233"/>
      <c r="CT160" s="233"/>
      <c r="CU160" s="233"/>
      <c r="CV160" s="233"/>
      <c r="CW160" s="233"/>
      <c r="CX160" s="233"/>
      <c r="CY160" s="233"/>
      <c r="CZ160" s="233"/>
      <c r="DA160" s="234"/>
    </row>
    <row r="161" spans="1:105" s="38" customFormat="1" ht="12.75">
      <c r="A161" s="247">
        <v>1</v>
      </c>
      <c r="B161" s="247"/>
      <c r="C161" s="247"/>
      <c r="D161" s="247"/>
      <c r="E161" s="247"/>
      <c r="F161" s="247"/>
      <c r="G161" s="247"/>
      <c r="H161" s="247">
        <v>2</v>
      </c>
      <c r="I161" s="247"/>
      <c r="J161" s="247"/>
      <c r="K161" s="247"/>
      <c r="L161" s="247"/>
      <c r="M161" s="247"/>
      <c r="N161" s="247"/>
      <c r="O161" s="247"/>
      <c r="P161" s="247"/>
      <c r="Q161" s="247"/>
      <c r="R161" s="247"/>
      <c r="S161" s="247"/>
      <c r="T161" s="247"/>
      <c r="U161" s="247"/>
      <c r="V161" s="247"/>
      <c r="W161" s="247"/>
      <c r="X161" s="247"/>
      <c r="Y161" s="247"/>
      <c r="Z161" s="247"/>
      <c r="AA161" s="247"/>
      <c r="AB161" s="247"/>
      <c r="AC161" s="247"/>
      <c r="AD161" s="247"/>
      <c r="AE161" s="247"/>
      <c r="AF161" s="247"/>
      <c r="AG161" s="247"/>
      <c r="AH161" s="247"/>
      <c r="AI161" s="247"/>
      <c r="AJ161" s="247"/>
      <c r="AK161" s="247"/>
      <c r="AL161" s="247"/>
      <c r="AM161" s="247"/>
      <c r="AN161" s="247"/>
      <c r="AO161" s="247"/>
      <c r="AP161" s="247"/>
      <c r="AQ161" s="247"/>
      <c r="AR161" s="247"/>
      <c r="AS161" s="247"/>
      <c r="AT161" s="247"/>
      <c r="AU161" s="247"/>
      <c r="AV161" s="247"/>
      <c r="AW161" s="247"/>
      <c r="AX161" s="247"/>
      <c r="AY161" s="247"/>
      <c r="AZ161" s="247"/>
      <c r="BA161" s="247"/>
      <c r="BB161" s="247"/>
      <c r="BC161" s="247"/>
      <c r="BD161" s="247"/>
      <c r="BE161" s="247"/>
      <c r="BF161" s="247"/>
      <c r="BG161" s="247"/>
      <c r="BH161" s="247"/>
      <c r="BI161" s="247"/>
      <c r="BJ161" s="247"/>
      <c r="BK161" s="247"/>
      <c r="BL161" s="247"/>
      <c r="BM161" s="247"/>
      <c r="BN161" s="247"/>
      <c r="BO161" s="247"/>
      <c r="BP161" s="247"/>
      <c r="BQ161" s="247"/>
      <c r="BR161" s="247"/>
      <c r="BS161" s="247"/>
      <c r="BT161" s="247">
        <v>3</v>
      </c>
      <c r="BU161" s="247"/>
      <c r="BV161" s="247"/>
      <c r="BW161" s="247"/>
      <c r="BX161" s="247"/>
      <c r="BY161" s="247"/>
      <c r="BZ161" s="247"/>
      <c r="CA161" s="247"/>
      <c r="CB161" s="247"/>
      <c r="CC161" s="247"/>
      <c r="CD161" s="247"/>
      <c r="CE161" s="247"/>
      <c r="CF161" s="247"/>
      <c r="CG161" s="247"/>
      <c r="CH161" s="247"/>
      <c r="CI161" s="247"/>
      <c r="CJ161" s="247">
        <v>4</v>
      </c>
      <c r="CK161" s="247"/>
      <c r="CL161" s="247"/>
      <c r="CM161" s="247"/>
      <c r="CN161" s="247"/>
      <c r="CO161" s="247"/>
      <c r="CP161" s="247"/>
      <c r="CQ161" s="247"/>
      <c r="CR161" s="247"/>
      <c r="CS161" s="247"/>
      <c r="CT161" s="247"/>
      <c r="CU161" s="247"/>
      <c r="CV161" s="247"/>
      <c r="CW161" s="247"/>
      <c r="CX161" s="247"/>
      <c r="CY161" s="247"/>
      <c r="CZ161" s="247"/>
      <c r="DA161" s="247"/>
    </row>
    <row r="162" spans="1:105" ht="15" customHeight="1">
      <c r="A162" s="253" t="s">
        <v>175</v>
      </c>
      <c r="B162" s="253"/>
      <c r="C162" s="253"/>
      <c r="D162" s="253"/>
      <c r="E162" s="253"/>
      <c r="F162" s="253"/>
      <c r="G162" s="253"/>
      <c r="H162" s="271" t="s">
        <v>457</v>
      </c>
      <c r="I162" s="272"/>
      <c r="J162" s="272"/>
      <c r="K162" s="272"/>
      <c r="L162" s="272"/>
      <c r="M162" s="272"/>
      <c r="N162" s="272"/>
      <c r="O162" s="272"/>
      <c r="P162" s="272"/>
      <c r="Q162" s="272"/>
      <c r="R162" s="272"/>
      <c r="S162" s="272"/>
      <c r="T162" s="272"/>
      <c r="U162" s="272"/>
      <c r="V162" s="272"/>
      <c r="W162" s="272"/>
      <c r="X162" s="272"/>
      <c r="Y162" s="272"/>
      <c r="Z162" s="272"/>
      <c r="AA162" s="272"/>
      <c r="AB162" s="272"/>
      <c r="AC162" s="272"/>
      <c r="AD162" s="272"/>
      <c r="AE162" s="272"/>
      <c r="AF162" s="272"/>
      <c r="AG162" s="272"/>
      <c r="AH162" s="272"/>
      <c r="AI162" s="272"/>
      <c r="AJ162" s="272"/>
      <c r="AK162" s="272"/>
      <c r="AL162" s="272"/>
      <c r="AM162" s="272"/>
      <c r="AN162" s="272"/>
      <c r="AO162" s="272"/>
      <c r="AP162" s="272"/>
      <c r="AQ162" s="272"/>
      <c r="AR162" s="272"/>
      <c r="AS162" s="272"/>
      <c r="AT162" s="272"/>
      <c r="AU162" s="272"/>
      <c r="AV162" s="272"/>
      <c r="AW162" s="272"/>
      <c r="AX162" s="272"/>
      <c r="AY162" s="272"/>
      <c r="AZ162" s="272"/>
      <c r="BA162" s="272"/>
      <c r="BB162" s="272"/>
      <c r="BC162" s="272"/>
      <c r="BD162" s="272"/>
      <c r="BE162" s="272"/>
      <c r="BF162" s="272"/>
      <c r="BG162" s="272"/>
      <c r="BH162" s="272"/>
      <c r="BI162" s="272"/>
      <c r="BJ162" s="272"/>
      <c r="BK162" s="272"/>
      <c r="BL162" s="272"/>
      <c r="BM162" s="272"/>
      <c r="BN162" s="272"/>
      <c r="BO162" s="272"/>
      <c r="BP162" s="272"/>
      <c r="BQ162" s="272"/>
      <c r="BR162" s="272"/>
      <c r="BS162" s="273"/>
      <c r="BT162" s="248">
        <v>3</v>
      </c>
      <c r="BU162" s="248"/>
      <c r="BV162" s="248"/>
      <c r="BW162" s="248"/>
      <c r="BX162" s="248"/>
      <c r="BY162" s="248"/>
      <c r="BZ162" s="248"/>
      <c r="CA162" s="248"/>
      <c r="CB162" s="248"/>
      <c r="CC162" s="248"/>
      <c r="CD162" s="248"/>
      <c r="CE162" s="248"/>
      <c r="CF162" s="248"/>
      <c r="CG162" s="248"/>
      <c r="CH162" s="248"/>
      <c r="CI162" s="248"/>
      <c r="CJ162" s="248">
        <f>47660+10754</f>
        <v>58414</v>
      </c>
      <c r="CK162" s="248"/>
      <c r="CL162" s="248"/>
      <c r="CM162" s="248"/>
      <c r="CN162" s="248"/>
      <c r="CO162" s="248"/>
      <c r="CP162" s="248"/>
      <c r="CQ162" s="248"/>
      <c r="CR162" s="248"/>
      <c r="CS162" s="248"/>
      <c r="CT162" s="248"/>
      <c r="CU162" s="248"/>
      <c r="CV162" s="248"/>
      <c r="CW162" s="248"/>
      <c r="CX162" s="248"/>
      <c r="CY162" s="248"/>
      <c r="CZ162" s="248"/>
      <c r="DA162" s="248"/>
    </row>
    <row r="163" spans="1:105" ht="15" customHeight="1">
      <c r="A163" s="253" t="s">
        <v>277</v>
      </c>
      <c r="B163" s="253"/>
      <c r="C163" s="253"/>
      <c r="D163" s="253"/>
      <c r="E163" s="253"/>
      <c r="F163" s="253"/>
      <c r="G163" s="253"/>
      <c r="H163" s="271" t="s">
        <v>458</v>
      </c>
      <c r="I163" s="272"/>
      <c r="J163" s="272"/>
      <c r="K163" s="272"/>
      <c r="L163" s="272"/>
      <c r="M163" s="272"/>
      <c r="N163" s="272"/>
      <c r="O163" s="272"/>
      <c r="P163" s="272"/>
      <c r="Q163" s="272"/>
      <c r="R163" s="272"/>
      <c r="S163" s="272"/>
      <c r="T163" s="272"/>
      <c r="U163" s="272"/>
      <c r="V163" s="272"/>
      <c r="W163" s="272"/>
      <c r="X163" s="272"/>
      <c r="Y163" s="272"/>
      <c r="Z163" s="272"/>
      <c r="AA163" s="272"/>
      <c r="AB163" s="272"/>
      <c r="AC163" s="272"/>
      <c r="AD163" s="272"/>
      <c r="AE163" s="272"/>
      <c r="AF163" s="272"/>
      <c r="AG163" s="272"/>
      <c r="AH163" s="272"/>
      <c r="AI163" s="272"/>
      <c r="AJ163" s="272"/>
      <c r="AK163" s="272"/>
      <c r="AL163" s="272"/>
      <c r="AM163" s="272"/>
      <c r="AN163" s="272"/>
      <c r="AO163" s="272"/>
      <c r="AP163" s="272"/>
      <c r="AQ163" s="272"/>
      <c r="AR163" s="272"/>
      <c r="AS163" s="272"/>
      <c r="AT163" s="272"/>
      <c r="AU163" s="272"/>
      <c r="AV163" s="272"/>
      <c r="AW163" s="272"/>
      <c r="AX163" s="272"/>
      <c r="AY163" s="272"/>
      <c r="AZ163" s="272"/>
      <c r="BA163" s="272"/>
      <c r="BB163" s="272"/>
      <c r="BC163" s="272"/>
      <c r="BD163" s="272"/>
      <c r="BE163" s="272"/>
      <c r="BF163" s="272"/>
      <c r="BG163" s="272"/>
      <c r="BH163" s="272"/>
      <c r="BI163" s="272"/>
      <c r="BJ163" s="272"/>
      <c r="BK163" s="272"/>
      <c r="BL163" s="272"/>
      <c r="BM163" s="272"/>
      <c r="BN163" s="272"/>
      <c r="BO163" s="272"/>
      <c r="BP163" s="272"/>
      <c r="BQ163" s="272"/>
      <c r="BR163" s="272"/>
      <c r="BS163" s="273"/>
      <c r="BT163" s="248"/>
      <c r="BU163" s="248"/>
      <c r="BV163" s="248"/>
      <c r="BW163" s="248"/>
      <c r="BX163" s="248"/>
      <c r="BY163" s="248"/>
      <c r="BZ163" s="248"/>
      <c r="CA163" s="248"/>
      <c r="CB163" s="248"/>
      <c r="CC163" s="248"/>
      <c r="CD163" s="248"/>
      <c r="CE163" s="248"/>
      <c r="CF163" s="248"/>
      <c r="CG163" s="248"/>
      <c r="CH163" s="248"/>
      <c r="CI163" s="248"/>
      <c r="CJ163" s="248">
        <v>130687</v>
      </c>
      <c r="CK163" s="248"/>
      <c r="CL163" s="248"/>
      <c r="CM163" s="248"/>
      <c r="CN163" s="248"/>
      <c r="CO163" s="248"/>
      <c r="CP163" s="248"/>
      <c r="CQ163" s="248"/>
      <c r="CR163" s="248"/>
      <c r="CS163" s="248"/>
      <c r="CT163" s="248"/>
      <c r="CU163" s="248"/>
      <c r="CV163" s="248"/>
      <c r="CW163" s="248"/>
      <c r="CX163" s="248"/>
      <c r="CY163" s="248"/>
      <c r="CZ163" s="248"/>
      <c r="DA163" s="248"/>
    </row>
    <row r="164" spans="1:105" ht="15" customHeight="1">
      <c r="A164" s="253" t="s">
        <v>288</v>
      </c>
      <c r="B164" s="253"/>
      <c r="C164" s="253"/>
      <c r="D164" s="253"/>
      <c r="E164" s="253"/>
      <c r="F164" s="253"/>
      <c r="G164" s="253"/>
      <c r="H164" s="271" t="s">
        <v>459</v>
      </c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272"/>
      <c r="T164" s="272"/>
      <c r="U164" s="272"/>
      <c r="V164" s="272"/>
      <c r="W164" s="272"/>
      <c r="X164" s="272"/>
      <c r="Y164" s="272"/>
      <c r="Z164" s="272"/>
      <c r="AA164" s="272"/>
      <c r="AB164" s="272"/>
      <c r="AC164" s="272"/>
      <c r="AD164" s="272"/>
      <c r="AE164" s="272"/>
      <c r="AF164" s="272"/>
      <c r="AG164" s="272"/>
      <c r="AH164" s="272"/>
      <c r="AI164" s="272"/>
      <c r="AJ164" s="272"/>
      <c r="AK164" s="272"/>
      <c r="AL164" s="272"/>
      <c r="AM164" s="272"/>
      <c r="AN164" s="272"/>
      <c r="AO164" s="272"/>
      <c r="AP164" s="272"/>
      <c r="AQ164" s="272"/>
      <c r="AR164" s="272"/>
      <c r="AS164" s="272"/>
      <c r="AT164" s="272"/>
      <c r="AU164" s="272"/>
      <c r="AV164" s="272"/>
      <c r="AW164" s="272"/>
      <c r="AX164" s="272"/>
      <c r="AY164" s="272"/>
      <c r="AZ164" s="272"/>
      <c r="BA164" s="272"/>
      <c r="BB164" s="272"/>
      <c r="BC164" s="272"/>
      <c r="BD164" s="272"/>
      <c r="BE164" s="272"/>
      <c r="BF164" s="272"/>
      <c r="BG164" s="272"/>
      <c r="BH164" s="272"/>
      <c r="BI164" s="272"/>
      <c r="BJ164" s="272"/>
      <c r="BK164" s="272"/>
      <c r="BL164" s="272"/>
      <c r="BM164" s="272"/>
      <c r="BN164" s="272"/>
      <c r="BO164" s="272"/>
      <c r="BP164" s="272"/>
      <c r="BQ164" s="272"/>
      <c r="BR164" s="272"/>
      <c r="BS164" s="273"/>
      <c r="BT164" s="248"/>
      <c r="BU164" s="248"/>
      <c r="BV164" s="248"/>
      <c r="BW164" s="248"/>
      <c r="BX164" s="248"/>
      <c r="BY164" s="248"/>
      <c r="BZ164" s="248"/>
      <c r="CA164" s="248"/>
      <c r="CB164" s="248"/>
      <c r="CC164" s="248"/>
      <c r="CD164" s="248"/>
      <c r="CE164" s="248"/>
      <c r="CF164" s="248"/>
      <c r="CG164" s="248"/>
      <c r="CH164" s="248"/>
      <c r="CI164" s="248"/>
      <c r="CJ164" s="248"/>
      <c r="CK164" s="248"/>
      <c r="CL164" s="248"/>
      <c r="CM164" s="248"/>
      <c r="CN164" s="248"/>
      <c r="CO164" s="248"/>
      <c r="CP164" s="248"/>
      <c r="CQ164" s="248"/>
      <c r="CR164" s="248"/>
      <c r="CS164" s="248"/>
      <c r="CT164" s="248"/>
      <c r="CU164" s="248"/>
      <c r="CV164" s="248"/>
      <c r="CW164" s="248"/>
      <c r="CX164" s="248"/>
      <c r="CY164" s="248"/>
      <c r="CZ164" s="248"/>
      <c r="DA164" s="248"/>
    </row>
    <row r="165" spans="1:105" ht="15" customHeight="1">
      <c r="A165" s="253" t="s">
        <v>394</v>
      </c>
      <c r="B165" s="253"/>
      <c r="C165" s="253"/>
      <c r="D165" s="253"/>
      <c r="E165" s="253"/>
      <c r="F165" s="253"/>
      <c r="G165" s="253"/>
      <c r="H165" s="271" t="s">
        <v>460</v>
      </c>
      <c r="I165" s="272"/>
      <c r="J165" s="272"/>
      <c r="K165" s="272"/>
      <c r="L165" s="272"/>
      <c r="M165" s="272"/>
      <c r="N165" s="272"/>
      <c r="O165" s="272"/>
      <c r="P165" s="272"/>
      <c r="Q165" s="272"/>
      <c r="R165" s="272"/>
      <c r="S165" s="272"/>
      <c r="T165" s="272"/>
      <c r="U165" s="272"/>
      <c r="V165" s="272"/>
      <c r="W165" s="272"/>
      <c r="X165" s="272"/>
      <c r="Y165" s="272"/>
      <c r="Z165" s="272"/>
      <c r="AA165" s="272"/>
      <c r="AB165" s="272"/>
      <c r="AC165" s="272"/>
      <c r="AD165" s="272"/>
      <c r="AE165" s="272"/>
      <c r="AF165" s="272"/>
      <c r="AG165" s="272"/>
      <c r="AH165" s="272"/>
      <c r="AI165" s="272"/>
      <c r="AJ165" s="272"/>
      <c r="AK165" s="272"/>
      <c r="AL165" s="272"/>
      <c r="AM165" s="272"/>
      <c r="AN165" s="272"/>
      <c r="AO165" s="272"/>
      <c r="AP165" s="272"/>
      <c r="AQ165" s="272"/>
      <c r="AR165" s="272"/>
      <c r="AS165" s="272"/>
      <c r="AT165" s="272"/>
      <c r="AU165" s="272"/>
      <c r="AV165" s="272"/>
      <c r="AW165" s="272"/>
      <c r="AX165" s="272"/>
      <c r="AY165" s="272"/>
      <c r="AZ165" s="272"/>
      <c r="BA165" s="272"/>
      <c r="BB165" s="272"/>
      <c r="BC165" s="272"/>
      <c r="BD165" s="272"/>
      <c r="BE165" s="272"/>
      <c r="BF165" s="272"/>
      <c r="BG165" s="272"/>
      <c r="BH165" s="272"/>
      <c r="BI165" s="272"/>
      <c r="BJ165" s="272"/>
      <c r="BK165" s="272"/>
      <c r="BL165" s="272"/>
      <c r="BM165" s="272"/>
      <c r="BN165" s="272"/>
      <c r="BO165" s="272"/>
      <c r="BP165" s="272"/>
      <c r="BQ165" s="272"/>
      <c r="BR165" s="272"/>
      <c r="BS165" s="273"/>
      <c r="BT165" s="248"/>
      <c r="BU165" s="248"/>
      <c r="BV165" s="248"/>
      <c r="BW165" s="248"/>
      <c r="BX165" s="248"/>
      <c r="BY165" s="248"/>
      <c r="BZ165" s="248"/>
      <c r="CA165" s="248"/>
      <c r="CB165" s="248"/>
      <c r="CC165" s="248"/>
      <c r="CD165" s="248"/>
      <c r="CE165" s="248"/>
      <c r="CF165" s="248"/>
      <c r="CG165" s="248"/>
      <c r="CH165" s="248"/>
      <c r="CI165" s="248"/>
      <c r="CJ165" s="248">
        <v>54000</v>
      </c>
      <c r="CK165" s="248"/>
      <c r="CL165" s="248"/>
      <c r="CM165" s="248"/>
      <c r="CN165" s="248"/>
      <c r="CO165" s="248"/>
      <c r="CP165" s="248"/>
      <c r="CQ165" s="248"/>
      <c r="CR165" s="248"/>
      <c r="CS165" s="248"/>
      <c r="CT165" s="248"/>
      <c r="CU165" s="248"/>
      <c r="CV165" s="248"/>
      <c r="CW165" s="248"/>
      <c r="CX165" s="248"/>
      <c r="CY165" s="248"/>
      <c r="CZ165" s="248"/>
      <c r="DA165" s="248"/>
    </row>
    <row r="166" spans="1:105" ht="15" customHeight="1">
      <c r="A166" s="253" t="s">
        <v>400</v>
      </c>
      <c r="B166" s="253"/>
      <c r="C166" s="253"/>
      <c r="D166" s="253"/>
      <c r="E166" s="253"/>
      <c r="F166" s="253"/>
      <c r="G166" s="253"/>
      <c r="H166" s="271" t="s">
        <v>461</v>
      </c>
      <c r="I166" s="272"/>
      <c r="J166" s="272"/>
      <c r="K166" s="272"/>
      <c r="L166" s="272"/>
      <c r="M166" s="272"/>
      <c r="N166" s="272"/>
      <c r="O166" s="272"/>
      <c r="P166" s="272"/>
      <c r="Q166" s="272"/>
      <c r="R166" s="272"/>
      <c r="S166" s="272"/>
      <c r="T166" s="272"/>
      <c r="U166" s="272"/>
      <c r="V166" s="272"/>
      <c r="W166" s="272"/>
      <c r="X166" s="272"/>
      <c r="Y166" s="272"/>
      <c r="Z166" s="272"/>
      <c r="AA166" s="272"/>
      <c r="AB166" s="272"/>
      <c r="AC166" s="272"/>
      <c r="AD166" s="272"/>
      <c r="AE166" s="272"/>
      <c r="AF166" s="272"/>
      <c r="AG166" s="272"/>
      <c r="AH166" s="272"/>
      <c r="AI166" s="272"/>
      <c r="AJ166" s="272"/>
      <c r="AK166" s="272"/>
      <c r="AL166" s="272"/>
      <c r="AM166" s="272"/>
      <c r="AN166" s="272"/>
      <c r="AO166" s="272"/>
      <c r="AP166" s="272"/>
      <c r="AQ166" s="272"/>
      <c r="AR166" s="272"/>
      <c r="AS166" s="272"/>
      <c r="AT166" s="272"/>
      <c r="AU166" s="272"/>
      <c r="AV166" s="272"/>
      <c r="AW166" s="272"/>
      <c r="AX166" s="272"/>
      <c r="AY166" s="272"/>
      <c r="AZ166" s="272"/>
      <c r="BA166" s="272"/>
      <c r="BB166" s="272"/>
      <c r="BC166" s="272"/>
      <c r="BD166" s="272"/>
      <c r="BE166" s="272"/>
      <c r="BF166" s="272"/>
      <c r="BG166" s="272"/>
      <c r="BH166" s="272"/>
      <c r="BI166" s="272"/>
      <c r="BJ166" s="272"/>
      <c r="BK166" s="272"/>
      <c r="BL166" s="272"/>
      <c r="BM166" s="272"/>
      <c r="BN166" s="272"/>
      <c r="BO166" s="272"/>
      <c r="BP166" s="272"/>
      <c r="BQ166" s="272"/>
      <c r="BR166" s="272"/>
      <c r="BS166" s="273"/>
      <c r="BT166" s="248">
        <v>10</v>
      </c>
      <c r="BU166" s="248"/>
      <c r="BV166" s="248"/>
      <c r="BW166" s="248"/>
      <c r="BX166" s="248"/>
      <c r="BY166" s="248"/>
      <c r="BZ166" s="248"/>
      <c r="CA166" s="248"/>
      <c r="CB166" s="248"/>
      <c r="CC166" s="248"/>
      <c r="CD166" s="248"/>
      <c r="CE166" s="248"/>
      <c r="CF166" s="248"/>
      <c r="CG166" s="248"/>
      <c r="CH166" s="248"/>
      <c r="CI166" s="248"/>
      <c r="CJ166" s="248">
        <v>50000</v>
      </c>
      <c r="CK166" s="248"/>
      <c r="CL166" s="248"/>
      <c r="CM166" s="248"/>
      <c r="CN166" s="248"/>
      <c r="CO166" s="248"/>
      <c r="CP166" s="248"/>
      <c r="CQ166" s="248"/>
      <c r="CR166" s="248"/>
      <c r="CS166" s="248"/>
      <c r="CT166" s="248"/>
      <c r="CU166" s="248"/>
      <c r="CV166" s="248"/>
      <c r="CW166" s="248"/>
      <c r="CX166" s="248"/>
      <c r="CY166" s="248"/>
      <c r="CZ166" s="248"/>
      <c r="DA166" s="248"/>
    </row>
    <row r="167" spans="1:105" ht="15" customHeight="1">
      <c r="A167" s="253" t="s">
        <v>405</v>
      </c>
      <c r="B167" s="253"/>
      <c r="C167" s="253"/>
      <c r="D167" s="253"/>
      <c r="E167" s="253"/>
      <c r="F167" s="253"/>
      <c r="G167" s="253"/>
      <c r="H167" s="271" t="s">
        <v>462</v>
      </c>
      <c r="I167" s="272"/>
      <c r="J167" s="272"/>
      <c r="K167" s="272"/>
      <c r="L167" s="272"/>
      <c r="M167" s="272"/>
      <c r="N167" s="272"/>
      <c r="O167" s="272"/>
      <c r="P167" s="272"/>
      <c r="Q167" s="272"/>
      <c r="R167" s="272"/>
      <c r="S167" s="272"/>
      <c r="T167" s="272"/>
      <c r="U167" s="272"/>
      <c r="V167" s="272"/>
      <c r="W167" s="272"/>
      <c r="X167" s="272"/>
      <c r="Y167" s="272"/>
      <c r="Z167" s="272"/>
      <c r="AA167" s="272"/>
      <c r="AB167" s="272"/>
      <c r="AC167" s="272"/>
      <c r="AD167" s="272"/>
      <c r="AE167" s="272"/>
      <c r="AF167" s="272"/>
      <c r="AG167" s="272"/>
      <c r="AH167" s="272"/>
      <c r="AI167" s="272"/>
      <c r="AJ167" s="272"/>
      <c r="AK167" s="272"/>
      <c r="AL167" s="272"/>
      <c r="AM167" s="272"/>
      <c r="AN167" s="272"/>
      <c r="AO167" s="272"/>
      <c r="AP167" s="272"/>
      <c r="AQ167" s="272"/>
      <c r="AR167" s="272"/>
      <c r="AS167" s="272"/>
      <c r="AT167" s="272"/>
      <c r="AU167" s="272"/>
      <c r="AV167" s="272"/>
      <c r="AW167" s="272"/>
      <c r="AX167" s="272"/>
      <c r="AY167" s="272"/>
      <c r="AZ167" s="272"/>
      <c r="BA167" s="272"/>
      <c r="BB167" s="272"/>
      <c r="BC167" s="272"/>
      <c r="BD167" s="272"/>
      <c r="BE167" s="272"/>
      <c r="BF167" s="272"/>
      <c r="BG167" s="272"/>
      <c r="BH167" s="272"/>
      <c r="BI167" s="272"/>
      <c r="BJ167" s="272"/>
      <c r="BK167" s="272"/>
      <c r="BL167" s="272"/>
      <c r="BM167" s="272"/>
      <c r="BN167" s="272"/>
      <c r="BO167" s="272"/>
      <c r="BP167" s="272"/>
      <c r="BQ167" s="272"/>
      <c r="BR167" s="272"/>
      <c r="BS167" s="273"/>
      <c r="BT167" s="248"/>
      <c r="BU167" s="248"/>
      <c r="BV167" s="248"/>
      <c r="BW167" s="248"/>
      <c r="BX167" s="248"/>
      <c r="BY167" s="248"/>
      <c r="BZ167" s="248"/>
      <c r="CA167" s="248"/>
      <c r="CB167" s="248"/>
      <c r="CC167" s="248"/>
      <c r="CD167" s="248"/>
      <c r="CE167" s="248"/>
      <c r="CF167" s="248"/>
      <c r="CG167" s="248"/>
      <c r="CH167" s="248"/>
      <c r="CI167" s="248"/>
      <c r="CJ167" s="248"/>
      <c r="CK167" s="248"/>
      <c r="CL167" s="248"/>
      <c r="CM167" s="248"/>
      <c r="CN167" s="248"/>
      <c r="CO167" s="248"/>
      <c r="CP167" s="248"/>
      <c r="CQ167" s="248"/>
      <c r="CR167" s="248"/>
      <c r="CS167" s="248"/>
      <c r="CT167" s="248"/>
      <c r="CU167" s="248"/>
      <c r="CV167" s="248"/>
      <c r="CW167" s="248"/>
      <c r="CX167" s="248"/>
      <c r="CY167" s="248"/>
      <c r="CZ167" s="248"/>
      <c r="DA167" s="248"/>
    </row>
    <row r="168" spans="1:105" ht="15" customHeight="1">
      <c r="A168" s="253" t="s">
        <v>413</v>
      </c>
      <c r="B168" s="253"/>
      <c r="C168" s="253"/>
      <c r="D168" s="253"/>
      <c r="E168" s="253"/>
      <c r="F168" s="253"/>
      <c r="G168" s="253"/>
      <c r="H168" s="271" t="s">
        <v>463</v>
      </c>
      <c r="I168" s="272"/>
      <c r="J168" s="272"/>
      <c r="K168" s="272"/>
      <c r="L168" s="272"/>
      <c r="M168" s="272"/>
      <c r="N168" s="272"/>
      <c r="O168" s="272"/>
      <c r="P168" s="272"/>
      <c r="Q168" s="272"/>
      <c r="R168" s="272"/>
      <c r="S168" s="272"/>
      <c r="T168" s="272"/>
      <c r="U168" s="272"/>
      <c r="V168" s="272"/>
      <c r="W168" s="272"/>
      <c r="X168" s="272"/>
      <c r="Y168" s="272"/>
      <c r="Z168" s="272"/>
      <c r="AA168" s="272"/>
      <c r="AB168" s="272"/>
      <c r="AC168" s="272"/>
      <c r="AD168" s="272"/>
      <c r="AE168" s="272"/>
      <c r="AF168" s="272"/>
      <c r="AG168" s="272"/>
      <c r="AH168" s="272"/>
      <c r="AI168" s="272"/>
      <c r="AJ168" s="272"/>
      <c r="AK168" s="272"/>
      <c r="AL168" s="272"/>
      <c r="AM168" s="272"/>
      <c r="AN168" s="272"/>
      <c r="AO168" s="272"/>
      <c r="AP168" s="272"/>
      <c r="AQ168" s="272"/>
      <c r="AR168" s="272"/>
      <c r="AS168" s="272"/>
      <c r="AT168" s="272"/>
      <c r="AU168" s="272"/>
      <c r="AV168" s="272"/>
      <c r="AW168" s="272"/>
      <c r="AX168" s="272"/>
      <c r="AY168" s="272"/>
      <c r="AZ168" s="272"/>
      <c r="BA168" s="272"/>
      <c r="BB168" s="272"/>
      <c r="BC168" s="272"/>
      <c r="BD168" s="272"/>
      <c r="BE168" s="272"/>
      <c r="BF168" s="272"/>
      <c r="BG168" s="272"/>
      <c r="BH168" s="272"/>
      <c r="BI168" s="272"/>
      <c r="BJ168" s="272"/>
      <c r="BK168" s="272"/>
      <c r="BL168" s="272"/>
      <c r="BM168" s="272"/>
      <c r="BN168" s="272"/>
      <c r="BO168" s="272"/>
      <c r="BP168" s="272"/>
      <c r="BQ168" s="272"/>
      <c r="BR168" s="272"/>
      <c r="BS168" s="273"/>
      <c r="BT168" s="248">
        <v>1</v>
      </c>
      <c r="BU168" s="248"/>
      <c r="BV168" s="248"/>
      <c r="BW168" s="248"/>
      <c r="BX168" s="248"/>
      <c r="BY168" s="248"/>
      <c r="BZ168" s="248"/>
      <c r="CA168" s="248"/>
      <c r="CB168" s="248"/>
      <c r="CC168" s="248"/>
      <c r="CD168" s="248"/>
      <c r="CE168" s="248"/>
      <c r="CF168" s="248"/>
      <c r="CG168" s="248"/>
      <c r="CH168" s="248"/>
      <c r="CI168" s="248"/>
      <c r="CJ168" s="248">
        <v>344931</v>
      </c>
      <c r="CK168" s="248"/>
      <c r="CL168" s="248"/>
      <c r="CM168" s="248"/>
      <c r="CN168" s="248"/>
      <c r="CO168" s="248"/>
      <c r="CP168" s="248"/>
      <c r="CQ168" s="248"/>
      <c r="CR168" s="248"/>
      <c r="CS168" s="248"/>
      <c r="CT168" s="248"/>
      <c r="CU168" s="248"/>
      <c r="CV168" s="248"/>
      <c r="CW168" s="248"/>
      <c r="CX168" s="248"/>
      <c r="CY168" s="248"/>
      <c r="CZ168" s="248"/>
      <c r="DA168" s="248"/>
    </row>
    <row r="169" spans="1:105" ht="15" customHeight="1">
      <c r="A169" s="253" t="s">
        <v>414</v>
      </c>
      <c r="B169" s="253"/>
      <c r="C169" s="253"/>
      <c r="D169" s="253"/>
      <c r="E169" s="253"/>
      <c r="F169" s="253"/>
      <c r="G169" s="253"/>
      <c r="H169" s="271" t="s">
        <v>464</v>
      </c>
      <c r="I169" s="272"/>
      <c r="J169" s="272"/>
      <c r="K169" s="272"/>
      <c r="L169" s="272"/>
      <c r="M169" s="272"/>
      <c r="N169" s="272"/>
      <c r="O169" s="272"/>
      <c r="P169" s="272"/>
      <c r="Q169" s="272"/>
      <c r="R169" s="272"/>
      <c r="S169" s="272"/>
      <c r="T169" s="272"/>
      <c r="U169" s="272"/>
      <c r="V169" s="272"/>
      <c r="W169" s="272"/>
      <c r="X169" s="272"/>
      <c r="Y169" s="272"/>
      <c r="Z169" s="272"/>
      <c r="AA169" s="272"/>
      <c r="AB169" s="272"/>
      <c r="AC169" s="272"/>
      <c r="AD169" s="272"/>
      <c r="AE169" s="272"/>
      <c r="AF169" s="272"/>
      <c r="AG169" s="272"/>
      <c r="AH169" s="272"/>
      <c r="AI169" s="272"/>
      <c r="AJ169" s="272"/>
      <c r="AK169" s="272"/>
      <c r="AL169" s="272"/>
      <c r="AM169" s="272"/>
      <c r="AN169" s="272"/>
      <c r="AO169" s="272"/>
      <c r="AP169" s="272"/>
      <c r="AQ169" s="272"/>
      <c r="AR169" s="272"/>
      <c r="AS169" s="272"/>
      <c r="AT169" s="272"/>
      <c r="AU169" s="272"/>
      <c r="AV169" s="272"/>
      <c r="AW169" s="272"/>
      <c r="AX169" s="272"/>
      <c r="AY169" s="272"/>
      <c r="AZ169" s="272"/>
      <c r="BA169" s="272"/>
      <c r="BB169" s="272"/>
      <c r="BC169" s="272"/>
      <c r="BD169" s="272"/>
      <c r="BE169" s="272"/>
      <c r="BF169" s="272"/>
      <c r="BG169" s="272"/>
      <c r="BH169" s="272"/>
      <c r="BI169" s="272"/>
      <c r="BJ169" s="272"/>
      <c r="BK169" s="272"/>
      <c r="BL169" s="272"/>
      <c r="BM169" s="272"/>
      <c r="BN169" s="272"/>
      <c r="BO169" s="272"/>
      <c r="BP169" s="272"/>
      <c r="BQ169" s="272"/>
      <c r="BR169" s="272"/>
      <c r="BS169" s="273"/>
      <c r="BT169" s="248"/>
      <c r="BU169" s="248"/>
      <c r="BV169" s="248"/>
      <c r="BW169" s="248"/>
      <c r="BX169" s="248"/>
      <c r="BY169" s="248"/>
      <c r="BZ169" s="248"/>
      <c r="CA169" s="248"/>
      <c r="CB169" s="248"/>
      <c r="CC169" s="248"/>
      <c r="CD169" s="248"/>
      <c r="CE169" s="248"/>
      <c r="CF169" s="248"/>
      <c r="CG169" s="248"/>
      <c r="CH169" s="248"/>
      <c r="CI169" s="248"/>
      <c r="CJ169" s="248"/>
      <c r="CK169" s="248"/>
      <c r="CL169" s="248"/>
      <c r="CM169" s="248"/>
      <c r="CN169" s="248"/>
      <c r="CO169" s="248"/>
      <c r="CP169" s="248"/>
      <c r="CQ169" s="248"/>
      <c r="CR169" s="248"/>
      <c r="CS169" s="248"/>
      <c r="CT169" s="248"/>
      <c r="CU169" s="248"/>
      <c r="CV169" s="248"/>
      <c r="CW169" s="248"/>
      <c r="CX169" s="248"/>
      <c r="CY169" s="248"/>
      <c r="CZ169" s="248"/>
      <c r="DA169" s="248"/>
    </row>
    <row r="170" spans="1:105" ht="15" customHeight="1">
      <c r="A170" s="253" t="s">
        <v>416</v>
      </c>
      <c r="B170" s="253"/>
      <c r="C170" s="253"/>
      <c r="D170" s="253"/>
      <c r="E170" s="253"/>
      <c r="F170" s="253"/>
      <c r="G170" s="253"/>
      <c r="H170" s="271" t="s">
        <v>465</v>
      </c>
      <c r="I170" s="272"/>
      <c r="J170" s="272"/>
      <c r="K170" s="272"/>
      <c r="L170" s="272"/>
      <c r="M170" s="272"/>
      <c r="N170" s="272"/>
      <c r="O170" s="272"/>
      <c r="P170" s="272"/>
      <c r="Q170" s="272"/>
      <c r="R170" s="272"/>
      <c r="S170" s="272"/>
      <c r="T170" s="272"/>
      <c r="U170" s="272"/>
      <c r="V170" s="272"/>
      <c r="W170" s="272"/>
      <c r="X170" s="272"/>
      <c r="Y170" s="272"/>
      <c r="Z170" s="272"/>
      <c r="AA170" s="272"/>
      <c r="AB170" s="272"/>
      <c r="AC170" s="272"/>
      <c r="AD170" s="272"/>
      <c r="AE170" s="272"/>
      <c r="AF170" s="272"/>
      <c r="AG170" s="272"/>
      <c r="AH170" s="272"/>
      <c r="AI170" s="272"/>
      <c r="AJ170" s="272"/>
      <c r="AK170" s="272"/>
      <c r="AL170" s="272"/>
      <c r="AM170" s="272"/>
      <c r="AN170" s="272"/>
      <c r="AO170" s="272"/>
      <c r="AP170" s="272"/>
      <c r="AQ170" s="272"/>
      <c r="AR170" s="272"/>
      <c r="AS170" s="272"/>
      <c r="AT170" s="272"/>
      <c r="AU170" s="272"/>
      <c r="AV170" s="272"/>
      <c r="AW170" s="272"/>
      <c r="AX170" s="272"/>
      <c r="AY170" s="272"/>
      <c r="AZ170" s="272"/>
      <c r="BA170" s="272"/>
      <c r="BB170" s="272"/>
      <c r="BC170" s="272"/>
      <c r="BD170" s="272"/>
      <c r="BE170" s="272"/>
      <c r="BF170" s="272"/>
      <c r="BG170" s="272"/>
      <c r="BH170" s="272"/>
      <c r="BI170" s="272"/>
      <c r="BJ170" s="272"/>
      <c r="BK170" s="272"/>
      <c r="BL170" s="272"/>
      <c r="BM170" s="272"/>
      <c r="BN170" s="272"/>
      <c r="BO170" s="272"/>
      <c r="BP170" s="272"/>
      <c r="BQ170" s="272"/>
      <c r="BR170" s="272"/>
      <c r="BS170" s="273"/>
      <c r="BT170" s="248"/>
      <c r="BU170" s="248"/>
      <c r="BV170" s="248"/>
      <c r="BW170" s="248"/>
      <c r="BX170" s="248"/>
      <c r="BY170" s="248"/>
      <c r="BZ170" s="248"/>
      <c r="CA170" s="248"/>
      <c r="CB170" s="248"/>
      <c r="CC170" s="248"/>
      <c r="CD170" s="248"/>
      <c r="CE170" s="248"/>
      <c r="CF170" s="248"/>
      <c r="CG170" s="248"/>
      <c r="CH170" s="248"/>
      <c r="CI170" s="248"/>
      <c r="CJ170" s="248"/>
      <c r="CK170" s="248"/>
      <c r="CL170" s="248"/>
      <c r="CM170" s="248"/>
      <c r="CN170" s="248"/>
      <c r="CO170" s="248"/>
      <c r="CP170" s="248"/>
      <c r="CQ170" s="248"/>
      <c r="CR170" s="248"/>
      <c r="CS170" s="248"/>
      <c r="CT170" s="248"/>
      <c r="CU170" s="248"/>
      <c r="CV170" s="248"/>
      <c r="CW170" s="248"/>
      <c r="CX170" s="248"/>
      <c r="CY170" s="248"/>
      <c r="CZ170" s="248"/>
      <c r="DA170" s="248"/>
    </row>
    <row r="171" spans="1:105" ht="15" customHeight="1">
      <c r="A171" s="253" t="s">
        <v>417</v>
      </c>
      <c r="B171" s="253"/>
      <c r="C171" s="253"/>
      <c r="D171" s="253"/>
      <c r="E171" s="253"/>
      <c r="F171" s="253"/>
      <c r="G171" s="253"/>
      <c r="H171" s="271" t="s">
        <v>466</v>
      </c>
      <c r="I171" s="272"/>
      <c r="J171" s="272"/>
      <c r="K171" s="272"/>
      <c r="L171" s="272"/>
      <c r="M171" s="272"/>
      <c r="N171" s="272"/>
      <c r="O171" s="272"/>
      <c r="P171" s="272"/>
      <c r="Q171" s="272"/>
      <c r="R171" s="272"/>
      <c r="S171" s="272"/>
      <c r="T171" s="272"/>
      <c r="U171" s="272"/>
      <c r="V171" s="272"/>
      <c r="W171" s="272"/>
      <c r="X171" s="272"/>
      <c r="Y171" s="272"/>
      <c r="Z171" s="272"/>
      <c r="AA171" s="272"/>
      <c r="AB171" s="272"/>
      <c r="AC171" s="272"/>
      <c r="AD171" s="272"/>
      <c r="AE171" s="272"/>
      <c r="AF171" s="272"/>
      <c r="AG171" s="272"/>
      <c r="AH171" s="272"/>
      <c r="AI171" s="272"/>
      <c r="AJ171" s="272"/>
      <c r="AK171" s="272"/>
      <c r="AL171" s="272"/>
      <c r="AM171" s="272"/>
      <c r="AN171" s="272"/>
      <c r="AO171" s="272"/>
      <c r="AP171" s="272"/>
      <c r="AQ171" s="272"/>
      <c r="AR171" s="272"/>
      <c r="AS171" s="272"/>
      <c r="AT171" s="272"/>
      <c r="AU171" s="272"/>
      <c r="AV171" s="272"/>
      <c r="AW171" s="272"/>
      <c r="AX171" s="272"/>
      <c r="AY171" s="272"/>
      <c r="AZ171" s="272"/>
      <c r="BA171" s="272"/>
      <c r="BB171" s="272"/>
      <c r="BC171" s="272"/>
      <c r="BD171" s="272"/>
      <c r="BE171" s="272"/>
      <c r="BF171" s="272"/>
      <c r="BG171" s="272"/>
      <c r="BH171" s="272"/>
      <c r="BI171" s="272"/>
      <c r="BJ171" s="272"/>
      <c r="BK171" s="272"/>
      <c r="BL171" s="272"/>
      <c r="BM171" s="272"/>
      <c r="BN171" s="272"/>
      <c r="BO171" s="272"/>
      <c r="BP171" s="272"/>
      <c r="BQ171" s="272"/>
      <c r="BR171" s="272"/>
      <c r="BS171" s="273"/>
      <c r="BT171" s="248">
        <v>12</v>
      </c>
      <c r="BU171" s="248"/>
      <c r="BV171" s="248"/>
      <c r="BW171" s="248"/>
      <c r="BX171" s="248"/>
      <c r="BY171" s="248"/>
      <c r="BZ171" s="248"/>
      <c r="CA171" s="248"/>
      <c r="CB171" s="248"/>
      <c r="CC171" s="248"/>
      <c r="CD171" s="248"/>
      <c r="CE171" s="248"/>
      <c r="CF171" s="248"/>
      <c r="CG171" s="248"/>
      <c r="CH171" s="248"/>
      <c r="CI171" s="248"/>
      <c r="CJ171" s="248">
        <v>62855</v>
      </c>
      <c r="CK171" s="248"/>
      <c r="CL171" s="248"/>
      <c r="CM171" s="248"/>
      <c r="CN171" s="248"/>
      <c r="CO171" s="248"/>
      <c r="CP171" s="248"/>
      <c r="CQ171" s="248"/>
      <c r="CR171" s="248"/>
      <c r="CS171" s="248"/>
      <c r="CT171" s="248"/>
      <c r="CU171" s="248"/>
      <c r="CV171" s="248"/>
      <c r="CW171" s="248"/>
      <c r="CX171" s="248"/>
      <c r="CY171" s="248"/>
      <c r="CZ171" s="248"/>
      <c r="DA171" s="248"/>
    </row>
    <row r="172" spans="1:105" ht="15" customHeight="1">
      <c r="A172" s="253"/>
      <c r="B172" s="253"/>
      <c r="C172" s="253"/>
      <c r="D172" s="253"/>
      <c r="E172" s="253"/>
      <c r="F172" s="253"/>
      <c r="G172" s="253"/>
      <c r="H172" s="309" t="s">
        <v>254</v>
      </c>
      <c r="I172" s="310"/>
      <c r="J172" s="310"/>
      <c r="K172" s="310"/>
      <c r="L172" s="310"/>
      <c r="M172" s="310"/>
      <c r="N172" s="310"/>
      <c r="O172" s="310"/>
      <c r="P172" s="310"/>
      <c r="Q172" s="310"/>
      <c r="R172" s="310"/>
      <c r="S172" s="310"/>
      <c r="T172" s="310"/>
      <c r="U172" s="310"/>
      <c r="V172" s="310"/>
      <c r="W172" s="310"/>
      <c r="X172" s="310"/>
      <c r="Y172" s="310"/>
      <c r="Z172" s="310"/>
      <c r="AA172" s="310"/>
      <c r="AB172" s="310"/>
      <c r="AC172" s="310"/>
      <c r="AD172" s="310"/>
      <c r="AE172" s="310"/>
      <c r="AF172" s="310"/>
      <c r="AG172" s="310"/>
      <c r="AH172" s="310"/>
      <c r="AI172" s="310"/>
      <c r="AJ172" s="310"/>
      <c r="AK172" s="310"/>
      <c r="AL172" s="310"/>
      <c r="AM172" s="310"/>
      <c r="AN172" s="310"/>
      <c r="AO172" s="310"/>
      <c r="AP172" s="310"/>
      <c r="AQ172" s="310"/>
      <c r="AR172" s="310"/>
      <c r="AS172" s="310"/>
      <c r="AT172" s="310"/>
      <c r="AU172" s="310"/>
      <c r="AV172" s="310"/>
      <c r="AW172" s="310"/>
      <c r="AX172" s="310"/>
      <c r="AY172" s="310"/>
      <c r="AZ172" s="310"/>
      <c r="BA172" s="310"/>
      <c r="BB172" s="310"/>
      <c r="BC172" s="310"/>
      <c r="BD172" s="310"/>
      <c r="BE172" s="310"/>
      <c r="BF172" s="310"/>
      <c r="BG172" s="310"/>
      <c r="BH172" s="310"/>
      <c r="BI172" s="310"/>
      <c r="BJ172" s="310"/>
      <c r="BK172" s="310"/>
      <c r="BL172" s="310"/>
      <c r="BM172" s="310"/>
      <c r="BN172" s="310"/>
      <c r="BO172" s="310"/>
      <c r="BP172" s="310"/>
      <c r="BQ172" s="310"/>
      <c r="BR172" s="310"/>
      <c r="BS172" s="311"/>
      <c r="BT172" s="248" t="s">
        <v>255</v>
      </c>
      <c r="BU172" s="248"/>
      <c r="BV172" s="248"/>
      <c r="BW172" s="248"/>
      <c r="BX172" s="248"/>
      <c r="BY172" s="248"/>
      <c r="BZ172" s="248"/>
      <c r="CA172" s="248"/>
      <c r="CB172" s="248"/>
      <c r="CC172" s="248"/>
      <c r="CD172" s="248"/>
      <c r="CE172" s="248"/>
      <c r="CF172" s="248"/>
      <c r="CG172" s="248"/>
      <c r="CH172" s="248"/>
      <c r="CI172" s="248"/>
      <c r="CJ172" s="248">
        <f>SUM(CJ162:CJ171)</f>
        <v>700887</v>
      </c>
      <c r="CK172" s="248"/>
      <c r="CL172" s="248"/>
      <c r="CM172" s="248"/>
      <c r="CN172" s="248"/>
      <c r="CO172" s="248"/>
      <c r="CP172" s="248"/>
      <c r="CQ172" s="248"/>
      <c r="CR172" s="248"/>
      <c r="CS172" s="248"/>
      <c r="CT172" s="248"/>
      <c r="CU172" s="248"/>
      <c r="CV172" s="248"/>
      <c r="CW172" s="248"/>
      <c r="CX172" s="248"/>
      <c r="CY172" s="248"/>
      <c r="CZ172" s="248"/>
      <c r="DA172" s="248"/>
    </row>
    <row r="173" ht="12" customHeight="1"/>
    <row r="174" spans="1:105" s="115" customFormat="1" ht="28.5" customHeight="1">
      <c r="A174" s="276" t="s">
        <v>328</v>
      </c>
      <c r="B174" s="276"/>
      <c r="C174" s="276"/>
      <c r="D174" s="276"/>
      <c r="E174" s="276"/>
      <c r="F174" s="276"/>
      <c r="G174" s="276"/>
      <c r="H174" s="276"/>
      <c r="I174" s="276"/>
      <c r="J174" s="276"/>
      <c r="K174" s="276"/>
      <c r="L174" s="276"/>
      <c r="M174" s="276"/>
      <c r="N174" s="276"/>
      <c r="O174" s="276"/>
      <c r="P174" s="276"/>
      <c r="Q174" s="276"/>
      <c r="R174" s="276"/>
      <c r="S174" s="276"/>
      <c r="T174" s="276"/>
      <c r="U174" s="276"/>
      <c r="V174" s="276"/>
      <c r="W174" s="276"/>
      <c r="X174" s="276"/>
      <c r="Y174" s="276"/>
      <c r="Z174" s="276"/>
      <c r="AA174" s="276"/>
      <c r="AB174" s="276"/>
      <c r="AC174" s="276"/>
      <c r="AD174" s="276"/>
      <c r="AE174" s="276"/>
      <c r="AF174" s="276"/>
      <c r="AG174" s="276"/>
      <c r="AH174" s="276"/>
      <c r="AI174" s="276"/>
      <c r="AJ174" s="276"/>
      <c r="AK174" s="276"/>
      <c r="AL174" s="276"/>
      <c r="AM174" s="276"/>
      <c r="AN174" s="276"/>
      <c r="AO174" s="276"/>
      <c r="AP174" s="276"/>
      <c r="AQ174" s="276"/>
      <c r="AR174" s="276"/>
      <c r="AS174" s="276"/>
      <c r="AT174" s="276"/>
      <c r="AU174" s="276"/>
      <c r="AV174" s="276"/>
      <c r="AW174" s="276"/>
      <c r="AX174" s="276"/>
      <c r="AY174" s="276"/>
      <c r="AZ174" s="276"/>
      <c r="BA174" s="276"/>
      <c r="BB174" s="276"/>
      <c r="BC174" s="276"/>
      <c r="BD174" s="276"/>
      <c r="BE174" s="276"/>
      <c r="BF174" s="276"/>
      <c r="BG174" s="276"/>
      <c r="BH174" s="276"/>
      <c r="BI174" s="276"/>
      <c r="BJ174" s="276"/>
      <c r="BK174" s="276"/>
      <c r="BL174" s="276"/>
      <c r="BM174" s="276"/>
      <c r="BN174" s="276"/>
      <c r="BO174" s="276"/>
      <c r="BP174" s="276"/>
      <c r="BQ174" s="276"/>
      <c r="BR174" s="276"/>
      <c r="BS174" s="276"/>
      <c r="BT174" s="276"/>
      <c r="BU174" s="276"/>
      <c r="BV174" s="276"/>
      <c r="BW174" s="276"/>
      <c r="BX174" s="276"/>
      <c r="BY174" s="276"/>
      <c r="BZ174" s="276"/>
      <c r="CA174" s="276"/>
      <c r="CB174" s="276"/>
      <c r="CC174" s="276"/>
      <c r="CD174" s="276"/>
      <c r="CE174" s="276"/>
      <c r="CF174" s="276"/>
      <c r="CG174" s="276"/>
      <c r="CH174" s="276"/>
      <c r="CI174" s="276"/>
      <c r="CJ174" s="276"/>
      <c r="CK174" s="276"/>
      <c r="CL174" s="276"/>
      <c r="CM174" s="276"/>
      <c r="CN174" s="276"/>
      <c r="CO174" s="276"/>
      <c r="CP174" s="276"/>
      <c r="CQ174" s="276"/>
      <c r="CR174" s="276"/>
      <c r="CS174" s="276"/>
      <c r="CT174" s="276"/>
      <c r="CU174" s="276"/>
      <c r="CV174" s="276"/>
      <c r="CW174" s="276"/>
      <c r="CX174" s="276"/>
      <c r="CY174" s="276"/>
      <c r="CZ174" s="276"/>
      <c r="DA174" s="276"/>
    </row>
    <row r="175" ht="10.5" customHeight="1"/>
    <row r="176" spans="1:105" s="118" customFormat="1" ht="30" customHeight="1">
      <c r="A176" s="232" t="s">
        <v>244</v>
      </c>
      <c r="B176" s="233"/>
      <c r="C176" s="233"/>
      <c r="D176" s="233"/>
      <c r="E176" s="233"/>
      <c r="F176" s="233"/>
      <c r="G176" s="234"/>
      <c r="H176" s="232" t="s">
        <v>296</v>
      </c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  <c r="V176" s="233"/>
      <c r="W176" s="233"/>
      <c r="X176" s="233"/>
      <c r="Y176" s="233"/>
      <c r="Z176" s="233"/>
      <c r="AA176" s="233"/>
      <c r="AB176" s="233"/>
      <c r="AC176" s="233"/>
      <c r="AD176" s="233"/>
      <c r="AE176" s="233"/>
      <c r="AF176" s="233"/>
      <c r="AG176" s="233"/>
      <c r="AH176" s="233"/>
      <c r="AI176" s="233"/>
      <c r="AJ176" s="233"/>
      <c r="AK176" s="233"/>
      <c r="AL176" s="233"/>
      <c r="AM176" s="233"/>
      <c r="AN176" s="233"/>
      <c r="AO176" s="233"/>
      <c r="AP176" s="233"/>
      <c r="AQ176" s="233"/>
      <c r="AR176" s="233"/>
      <c r="AS176" s="233"/>
      <c r="AT176" s="233"/>
      <c r="AU176" s="233"/>
      <c r="AV176" s="233"/>
      <c r="AW176" s="233"/>
      <c r="AX176" s="233"/>
      <c r="AY176" s="233"/>
      <c r="AZ176" s="233"/>
      <c r="BA176" s="233"/>
      <c r="BB176" s="233"/>
      <c r="BC176" s="234"/>
      <c r="BD176" s="232" t="s">
        <v>318</v>
      </c>
      <c r="BE176" s="233"/>
      <c r="BF176" s="233"/>
      <c r="BG176" s="233"/>
      <c r="BH176" s="233"/>
      <c r="BI176" s="233"/>
      <c r="BJ176" s="233"/>
      <c r="BK176" s="233"/>
      <c r="BL176" s="233"/>
      <c r="BM176" s="233"/>
      <c r="BN176" s="233"/>
      <c r="BO176" s="233"/>
      <c r="BP176" s="233"/>
      <c r="BQ176" s="233"/>
      <c r="BR176" s="233"/>
      <c r="BS176" s="234"/>
      <c r="BT176" s="232" t="s">
        <v>329</v>
      </c>
      <c r="BU176" s="233"/>
      <c r="BV176" s="233"/>
      <c r="BW176" s="233"/>
      <c r="BX176" s="233"/>
      <c r="BY176" s="233"/>
      <c r="BZ176" s="233"/>
      <c r="CA176" s="233"/>
      <c r="CB176" s="233"/>
      <c r="CC176" s="233"/>
      <c r="CD176" s="233"/>
      <c r="CE176" s="233"/>
      <c r="CF176" s="233"/>
      <c r="CG176" s="233"/>
      <c r="CH176" s="233"/>
      <c r="CI176" s="234"/>
      <c r="CJ176" s="232" t="s">
        <v>330</v>
      </c>
      <c r="CK176" s="233"/>
      <c r="CL176" s="233"/>
      <c r="CM176" s="233"/>
      <c r="CN176" s="233"/>
      <c r="CO176" s="233"/>
      <c r="CP176" s="233"/>
      <c r="CQ176" s="233"/>
      <c r="CR176" s="233"/>
      <c r="CS176" s="233"/>
      <c r="CT176" s="233"/>
      <c r="CU176" s="233"/>
      <c r="CV176" s="233"/>
      <c r="CW176" s="233"/>
      <c r="CX176" s="233"/>
      <c r="CY176" s="233"/>
      <c r="CZ176" s="233"/>
      <c r="DA176" s="234"/>
    </row>
    <row r="177" spans="1:105" s="119" customFormat="1" ht="12.75">
      <c r="A177" s="247"/>
      <c r="B177" s="247"/>
      <c r="C177" s="247"/>
      <c r="D177" s="247"/>
      <c r="E177" s="247"/>
      <c r="F177" s="247"/>
      <c r="G177" s="247"/>
      <c r="H177" s="247">
        <v>1</v>
      </c>
      <c r="I177" s="247"/>
      <c r="J177" s="247"/>
      <c r="K177" s="247"/>
      <c r="L177" s="247"/>
      <c r="M177" s="247"/>
      <c r="N177" s="247"/>
      <c r="O177" s="247"/>
      <c r="P177" s="247"/>
      <c r="Q177" s="247"/>
      <c r="R177" s="247"/>
      <c r="S177" s="247"/>
      <c r="T177" s="247"/>
      <c r="U177" s="247"/>
      <c r="V177" s="247"/>
      <c r="W177" s="247"/>
      <c r="X177" s="247"/>
      <c r="Y177" s="247"/>
      <c r="Z177" s="247"/>
      <c r="AA177" s="247"/>
      <c r="AB177" s="247"/>
      <c r="AC177" s="247"/>
      <c r="AD177" s="247"/>
      <c r="AE177" s="247"/>
      <c r="AF177" s="247"/>
      <c r="AG177" s="247"/>
      <c r="AH177" s="247"/>
      <c r="AI177" s="247"/>
      <c r="AJ177" s="247"/>
      <c r="AK177" s="247"/>
      <c r="AL177" s="247"/>
      <c r="AM177" s="247"/>
      <c r="AN177" s="247"/>
      <c r="AO177" s="247"/>
      <c r="AP177" s="247"/>
      <c r="AQ177" s="247"/>
      <c r="AR177" s="247"/>
      <c r="AS177" s="247"/>
      <c r="AT177" s="247"/>
      <c r="AU177" s="247"/>
      <c r="AV177" s="247"/>
      <c r="AW177" s="247"/>
      <c r="AX177" s="247"/>
      <c r="AY177" s="247"/>
      <c r="AZ177" s="247"/>
      <c r="BA177" s="247"/>
      <c r="BB177" s="247"/>
      <c r="BC177" s="247"/>
      <c r="BD177" s="247">
        <v>2</v>
      </c>
      <c r="BE177" s="247"/>
      <c r="BF177" s="247"/>
      <c r="BG177" s="247"/>
      <c r="BH177" s="247"/>
      <c r="BI177" s="247"/>
      <c r="BJ177" s="247"/>
      <c r="BK177" s="247"/>
      <c r="BL177" s="247"/>
      <c r="BM177" s="247"/>
      <c r="BN177" s="247"/>
      <c r="BO177" s="247"/>
      <c r="BP177" s="247"/>
      <c r="BQ177" s="247"/>
      <c r="BR177" s="247"/>
      <c r="BS177" s="247"/>
      <c r="BT177" s="247">
        <v>3</v>
      </c>
      <c r="BU177" s="247"/>
      <c r="BV177" s="247"/>
      <c r="BW177" s="247"/>
      <c r="BX177" s="247"/>
      <c r="BY177" s="247"/>
      <c r="BZ177" s="247"/>
      <c r="CA177" s="247"/>
      <c r="CB177" s="247"/>
      <c r="CC177" s="247"/>
      <c r="CD177" s="247"/>
      <c r="CE177" s="247"/>
      <c r="CF177" s="247"/>
      <c r="CG177" s="247"/>
      <c r="CH177" s="247"/>
      <c r="CI177" s="247"/>
      <c r="CJ177" s="247">
        <v>4</v>
      </c>
      <c r="CK177" s="247"/>
      <c r="CL177" s="247"/>
      <c r="CM177" s="247"/>
      <c r="CN177" s="247"/>
      <c r="CO177" s="247"/>
      <c r="CP177" s="247"/>
      <c r="CQ177" s="247"/>
      <c r="CR177" s="247"/>
      <c r="CS177" s="247"/>
      <c r="CT177" s="247"/>
      <c r="CU177" s="247"/>
      <c r="CV177" s="247"/>
      <c r="CW177" s="247"/>
      <c r="CX177" s="247"/>
      <c r="CY177" s="247"/>
      <c r="CZ177" s="247"/>
      <c r="DA177" s="247"/>
    </row>
    <row r="178" spans="1:105" s="120" customFormat="1" ht="15" customHeight="1">
      <c r="A178" s="253" t="s">
        <v>175</v>
      </c>
      <c r="B178" s="253"/>
      <c r="C178" s="253"/>
      <c r="D178" s="253"/>
      <c r="E178" s="253"/>
      <c r="F178" s="253"/>
      <c r="G178" s="253"/>
      <c r="H178" s="254" t="s">
        <v>467</v>
      </c>
      <c r="I178" s="254"/>
      <c r="J178" s="254"/>
      <c r="K178" s="254"/>
      <c r="L178" s="254"/>
      <c r="M178" s="254"/>
      <c r="N178" s="254"/>
      <c r="O178" s="254"/>
      <c r="P178" s="254"/>
      <c r="Q178" s="254"/>
      <c r="R178" s="254"/>
      <c r="S178" s="254"/>
      <c r="T178" s="254"/>
      <c r="U178" s="254"/>
      <c r="V178" s="254"/>
      <c r="W178" s="254"/>
      <c r="X178" s="254"/>
      <c r="Y178" s="254"/>
      <c r="Z178" s="254"/>
      <c r="AA178" s="254"/>
      <c r="AB178" s="254"/>
      <c r="AC178" s="254"/>
      <c r="AD178" s="254"/>
      <c r="AE178" s="254"/>
      <c r="AF178" s="254"/>
      <c r="AG178" s="254"/>
      <c r="AH178" s="254"/>
      <c r="AI178" s="254"/>
      <c r="AJ178" s="254"/>
      <c r="AK178" s="254"/>
      <c r="AL178" s="254"/>
      <c r="AM178" s="254"/>
      <c r="AN178" s="254"/>
      <c r="AO178" s="254"/>
      <c r="AP178" s="254"/>
      <c r="AQ178" s="254"/>
      <c r="AR178" s="254"/>
      <c r="AS178" s="254"/>
      <c r="AT178" s="254"/>
      <c r="AU178" s="254"/>
      <c r="AV178" s="254"/>
      <c r="AW178" s="254"/>
      <c r="AX178" s="254"/>
      <c r="AY178" s="254"/>
      <c r="AZ178" s="254"/>
      <c r="BA178" s="254"/>
      <c r="BB178" s="254"/>
      <c r="BC178" s="254"/>
      <c r="BD178" s="248">
        <v>5801</v>
      </c>
      <c r="BE178" s="248"/>
      <c r="BF178" s="248"/>
      <c r="BG178" s="248"/>
      <c r="BH178" s="248"/>
      <c r="BI178" s="248"/>
      <c r="BJ178" s="248"/>
      <c r="BK178" s="248"/>
      <c r="BL178" s="248"/>
      <c r="BM178" s="248"/>
      <c r="BN178" s="248"/>
      <c r="BO178" s="248"/>
      <c r="BP178" s="248"/>
      <c r="BQ178" s="248"/>
      <c r="BR178" s="248"/>
      <c r="BS178" s="248"/>
      <c r="BT178" s="248">
        <v>41</v>
      </c>
      <c r="BU178" s="248"/>
      <c r="BV178" s="248"/>
      <c r="BW178" s="248"/>
      <c r="BX178" s="248"/>
      <c r="BY178" s="248"/>
      <c r="BZ178" s="248"/>
      <c r="CA178" s="248"/>
      <c r="CB178" s="248"/>
      <c r="CC178" s="248"/>
      <c r="CD178" s="248"/>
      <c r="CE178" s="248"/>
      <c r="CF178" s="248"/>
      <c r="CG178" s="248"/>
      <c r="CH178" s="248"/>
      <c r="CI178" s="248"/>
      <c r="CJ178" s="248">
        <v>237875.7</v>
      </c>
      <c r="CK178" s="248"/>
      <c r="CL178" s="248"/>
      <c r="CM178" s="248"/>
      <c r="CN178" s="248"/>
      <c r="CO178" s="248"/>
      <c r="CP178" s="248"/>
      <c r="CQ178" s="248"/>
      <c r="CR178" s="248"/>
      <c r="CS178" s="248"/>
      <c r="CT178" s="248"/>
      <c r="CU178" s="248"/>
      <c r="CV178" s="248"/>
      <c r="CW178" s="248"/>
      <c r="CX178" s="248"/>
      <c r="CY178" s="248"/>
      <c r="CZ178" s="248"/>
      <c r="DA178" s="248"/>
    </row>
    <row r="179" spans="1:105" s="120" customFormat="1" ht="15" customHeight="1">
      <c r="A179" s="253" t="s">
        <v>277</v>
      </c>
      <c r="B179" s="253"/>
      <c r="C179" s="253"/>
      <c r="D179" s="253"/>
      <c r="E179" s="253"/>
      <c r="F179" s="253"/>
      <c r="G179" s="253"/>
      <c r="H179" s="254" t="s">
        <v>468</v>
      </c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  <c r="S179" s="254"/>
      <c r="T179" s="254"/>
      <c r="U179" s="254"/>
      <c r="V179" s="254"/>
      <c r="W179" s="254"/>
      <c r="X179" s="254"/>
      <c r="Y179" s="254"/>
      <c r="Z179" s="254"/>
      <c r="AA179" s="254"/>
      <c r="AB179" s="254"/>
      <c r="AC179" s="254"/>
      <c r="AD179" s="254"/>
      <c r="AE179" s="254"/>
      <c r="AF179" s="254"/>
      <c r="AG179" s="254"/>
      <c r="AH179" s="254"/>
      <c r="AI179" s="254"/>
      <c r="AJ179" s="254"/>
      <c r="AK179" s="254"/>
      <c r="AL179" s="254"/>
      <c r="AM179" s="254"/>
      <c r="AN179" s="254"/>
      <c r="AO179" s="254"/>
      <c r="AP179" s="254"/>
      <c r="AQ179" s="254"/>
      <c r="AR179" s="254"/>
      <c r="AS179" s="254"/>
      <c r="AT179" s="254"/>
      <c r="AU179" s="254"/>
      <c r="AV179" s="254"/>
      <c r="AW179" s="254"/>
      <c r="AX179" s="254"/>
      <c r="AY179" s="254"/>
      <c r="AZ179" s="254"/>
      <c r="BA179" s="254"/>
      <c r="BB179" s="254"/>
      <c r="BC179" s="254"/>
      <c r="BD179" s="248"/>
      <c r="BE179" s="248"/>
      <c r="BF179" s="248"/>
      <c r="BG179" s="248"/>
      <c r="BH179" s="248"/>
      <c r="BI179" s="248"/>
      <c r="BJ179" s="248"/>
      <c r="BK179" s="248"/>
      <c r="BL179" s="248"/>
      <c r="BM179" s="248"/>
      <c r="BN179" s="248"/>
      <c r="BO179" s="248"/>
      <c r="BP179" s="248"/>
      <c r="BQ179" s="248"/>
      <c r="BR179" s="248"/>
      <c r="BS179" s="248"/>
      <c r="BT179" s="248"/>
      <c r="BU179" s="248"/>
      <c r="BV179" s="248"/>
      <c r="BW179" s="248"/>
      <c r="BX179" s="248"/>
      <c r="BY179" s="248"/>
      <c r="BZ179" s="248"/>
      <c r="CA179" s="248"/>
      <c r="CB179" s="248"/>
      <c r="CC179" s="248"/>
      <c r="CD179" s="248"/>
      <c r="CE179" s="248"/>
      <c r="CF179" s="248"/>
      <c r="CG179" s="248"/>
      <c r="CH179" s="248"/>
      <c r="CI179" s="248"/>
      <c r="CJ179" s="248">
        <v>260000</v>
      </c>
      <c r="CK179" s="248"/>
      <c r="CL179" s="248"/>
      <c r="CM179" s="248"/>
      <c r="CN179" s="248"/>
      <c r="CO179" s="248"/>
      <c r="CP179" s="248"/>
      <c r="CQ179" s="248"/>
      <c r="CR179" s="248"/>
      <c r="CS179" s="248"/>
      <c r="CT179" s="248"/>
      <c r="CU179" s="248"/>
      <c r="CV179" s="248"/>
      <c r="CW179" s="248"/>
      <c r="CX179" s="248"/>
      <c r="CY179" s="248"/>
      <c r="CZ179" s="248"/>
      <c r="DA179" s="248"/>
    </row>
    <row r="180" spans="1:105" s="120" customFormat="1" ht="26.25" customHeight="1">
      <c r="A180" s="268" t="s">
        <v>288</v>
      </c>
      <c r="B180" s="269"/>
      <c r="C180" s="269"/>
      <c r="D180" s="269"/>
      <c r="E180" s="269"/>
      <c r="F180" s="269"/>
      <c r="G180" s="270"/>
      <c r="H180" s="241" t="s">
        <v>469</v>
      </c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242"/>
      <c r="Z180" s="242"/>
      <c r="AA180" s="242"/>
      <c r="AB180" s="242"/>
      <c r="AC180" s="242"/>
      <c r="AD180" s="242"/>
      <c r="AE180" s="242"/>
      <c r="AF180" s="242"/>
      <c r="AG180" s="242"/>
      <c r="AH180" s="242"/>
      <c r="AI180" s="242"/>
      <c r="AJ180" s="242"/>
      <c r="AK180" s="242"/>
      <c r="AL180" s="242"/>
      <c r="AM180" s="242"/>
      <c r="AN180" s="242"/>
      <c r="AO180" s="242"/>
      <c r="AP180" s="242"/>
      <c r="AQ180" s="242"/>
      <c r="AR180" s="242"/>
      <c r="AS180" s="242"/>
      <c r="AT180" s="242"/>
      <c r="AU180" s="242"/>
      <c r="AV180" s="242"/>
      <c r="AW180" s="242"/>
      <c r="AX180" s="242"/>
      <c r="AY180" s="242"/>
      <c r="AZ180" s="242"/>
      <c r="BA180" s="242"/>
      <c r="BB180" s="242"/>
      <c r="BC180" s="243"/>
      <c r="BD180" s="262">
        <v>45</v>
      </c>
      <c r="BE180" s="260"/>
      <c r="BF180" s="260"/>
      <c r="BG180" s="260"/>
      <c r="BH180" s="260"/>
      <c r="BI180" s="260"/>
      <c r="BJ180" s="260"/>
      <c r="BK180" s="260"/>
      <c r="BL180" s="260"/>
      <c r="BM180" s="260"/>
      <c r="BN180" s="260"/>
      <c r="BO180" s="260"/>
      <c r="BP180" s="260"/>
      <c r="BQ180" s="260"/>
      <c r="BR180" s="260"/>
      <c r="BS180" s="261"/>
      <c r="BT180" s="262">
        <v>489</v>
      </c>
      <c r="BU180" s="260"/>
      <c r="BV180" s="260"/>
      <c r="BW180" s="260"/>
      <c r="BX180" s="260"/>
      <c r="BY180" s="260"/>
      <c r="BZ180" s="260"/>
      <c r="CA180" s="260"/>
      <c r="CB180" s="260"/>
      <c r="CC180" s="260"/>
      <c r="CD180" s="260"/>
      <c r="CE180" s="260"/>
      <c r="CF180" s="260"/>
      <c r="CG180" s="260"/>
      <c r="CH180" s="260"/>
      <c r="CI180" s="261"/>
      <c r="CJ180" s="262">
        <v>22000</v>
      </c>
      <c r="CK180" s="260"/>
      <c r="CL180" s="260"/>
      <c r="CM180" s="260"/>
      <c r="CN180" s="260"/>
      <c r="CO180" s="260"/>
      <c r="CP180" s="260"/>
      <c r="CQ180" s="260"/>
      <c r="CR180" s="260"/>
      <c r="CS180" s="260"/>
      <c r="CT180" s="260"/>
      <c r="CU180" s="260"/>
      <c r="CV180" s="260"/>
      <c r="CW180" s="260"/>
      <c r="CX180" s="260"/>
      <c r="CY180" s="260"/>
      <c r="CZ180" s="260"/>
      <c r="DA180" s="261"/>
    </row>
    <row r="181" spans="1:105" s="120" customFormat="1" ht="15" customHeight="1">
      <c r="A181" s="253"/>
      <c r="B181" s="253"/>
      <c r="C181" s="253"/>
      <c r="D181" s="253"/>
      <c r="E181" s="253"/>
      <c r="F181" s="253"/>
      <c r="G181" s="253"/>
      <c r="H181" s="265" t="s">
        <v>254</v>
      </c>
      <c r="I181" s="265"/>
      <c r="J181" s="265"/>
      <c r="K181" s="265"/>
      <c r="L181" s="265"/>
      <c r="M181" s="265"/>
      <c r="N181" s="265"/>
      <c r="O181" s="265"/>
      <c r="P181" s="265"/>
      <c r="Q181" s="265"/>
      <c r="R181" s="265"/>
      <c r="S181" s="265"/>
      <c r="T181" s="265"/>
      <c r="U181" s="265"/>
      <c r="V181" s="265"/>
      <c r="W181" s="265"/>
      <c r="X181" s="265"/>
      <c r="Y181" s="265"/>
      <c r="Z181" s="265"/>
      <c r="AA181" s="265"/>
      <c r="AB181" s="265"/>
      <c r="AC181" s="265"/>
      <c r="AD181" s="265"/>
      <c r="AE181" s="265"/>
      <c r="AF181" s="265"/>
      <c r="AG181" s="265"/>
      <c r="AH181" s="265"/>
      <c r="AI181" s="265"/>
      <c r="AJ181" s="265"/>
      <c r="AK181" s="265"/>
      <c r="AL181" s="265"/>
      <c r="AM181" s="265"/>
      <c r="AN181" s="265"/>
      <c r="AO181" s="265"/>
      <c r="AP181" s="265"/>
      <c r="AQ181" s="265"/>
      <c r="AR181" s="265"/>
      <c r="AS181" s="265"/>
      <c r="AT181" s="265"/>
      <c r="AU181" s="265"/>
      <c r="AV181" s="265"/>
      <c r="AW181" s="265"/>
      <c r="AX181" s="265"/>
      <c r="AY181" s="265"/>
      <c r="AZ181" s="265"/>
      <c r="BA181" s="265"/>
      <c r="BB181" s="265"/>
      <c r="BC181" s="266"/>
      <c r="BD181" s="248"/>
      <c r="BE181" s="248"/>
      <c r="BF181" s="248"/>
      <c r="BG181" s="248"/>
      <c r="BH181" s="248"/>
      <c r="BI181" s="248"/>
      <c r="BJ181" s="248"/>
      <c r="BK181" s="248"/>
      <c r="BL181" s="248"/>
      <c r="BM181" s="248"/>
      <c r="BN181" s="248"/>
      <c r="BO181" s="248"/>
      <c r="BP181" s="248"/>
      <c r="BQ181" s="248"/>
      <c r="BR181" s="248"/>
      <c r="BS181" s="248"/>
      <c r="BT181" s="248" t="s">
        <v>255</v>
      </c>
      <c r="BU181" s="248"/>
      <c r="BV181" s="248"/>
      <c r="BW181" s="248"/>
      <c r="BX181" s="248"/>
      <c r="BY181" s="248"/>
      <c r="BZ181" s="248"/>
      <c r="CA181" s="248"/>
      <c r="CB181" s="248"/>
      <c r="CC181" s="248"/>
      <c r="CD181" s="248"/>
      <c r="CE181" s="248"/>
      <c r="CF181" s="248"/>
      <c r="CG181" s="248"/>
      <c r="CH181" s="248"/>
      <c r="CI181" s="248"/>
      <c r="CJ181" s="248">
        <f>SUM(CJ178:CJ180)</f>
        <v>519875.7</v>
      </c>
      <c r="CK181" s="248"/>
      <c r="CL181" s="248"/>
      <c r="CM181" s="248"/>
      <c r="CN181" s="248"/>
      <c r="CO181" s="248"/>
      <c r="CP181" s="248"/>
      <c r="CQ181" s="248"/>
      <c r="CR181" s="248"/>
      <c r="CS181" s="248"/>
      <c r="CT181" s="248"/>
      <c r="CU181" s="248"/>
      <c r="CV181" s="248"/>
      <c r="CW181" s="248"/>
      <c r="CX181" s="248"/>
      <c r="CY181" s="248"/>
      <c r="CZ181" s="248"/>
      <c r="DA181" s="248"/>
    </row>
  </sheetData>
  <sheetProtection/>
  <mergeCells count="614">
    <mergeCell ref="AP135:BE135"/>
    <mergeCell ref="BV136:CK136"/>
    <mergeCell ref="CL136:DA136"/>
    <mergeCell ref="A136:G136"/>
    <mergeCell ref="H136:AO136"/>
    <mergeCell ref="AP136:BE136"/>
    <mergeCell ref="BF136:BU136"/>
    <mergeCell ref="BF135:BU135"/>
    <mergeCell ref="A135:G135"/>
    <mergeCell ref="H135:AO135"/>
    <mergeCell ref="BV112:CK112"/>
    <mergeCell ref="CL112:DA112"/>
    <mergeCell ref="BV133:CK133"/>
    <mergeCell ref="CL133:DA133"/>
    <mergeCell ref="A134:G134"/>
    <mergeCell ref="H134:AO134"/>
    <mergeCell ref="AP134:BE134"/>
    <mergeCell ref="BF134:BU134"/>
    <mergeCell ref="BV134:CK134"/>
    <mergeCell ref="CL134:DA134"/>
    <mergeCell ref="BV115:CK115"/>
    <mergeCell ref="CL115:DA115"/>
    <mergeCell ref="BV113:CK113"/>
    <mergeCell ref="CL113:DA113"/>
    <mergeCell ref="BV114:CK114"/>
    <mergeCell ref="CL114:DA114"/>
    <mergeCell ref="BV101:CK101"/>
    <mergeCell ref="CL101:DA101"/>
    <mergeCell ref="BV105:CK105"/>
    <mergeCell ref="CL105:DA105"/>
    <mergeCell ref="BV106:CK106"/>
    <mergeCell ref="CL106:DA106"/>
    <mergeCell ref="BV102:CK102"/>
    <mergeCell ref="CL102:DA102"/>
    <mergeCell ref="A102:G102"/>
    <mergeCell ref="H102:AO102"/>
    <mergeCell ref="A101:G101"/>
    <mergeCell ref="H101:AO101"/>
    <mergeCell ref="AP101:BE101"/>
    <mergeCell ref="BF101:BU101"/>
    <mergeCell ref="AP102:BE102"/>
    <mergeCell ref="BF102:BU102"/>
    <mergeCell ref="AP112:BE112"/>
    <mergeCell ref="BF112:BU112"/>
    <mergeCell ref="A115:G115"/>
    <mergeCell ref="H115:AO115"/>
    <mergeCell ref="AP115:BE115"/>
    <mergeCell ref="BF115:BU115"/>
    <mergeCell ref="AP114:BE114"/>
    <mergeCell ref="BF114:BU114"/>
    <mergeCell ref="A114:G114"/>
    <mergeCell ref="H114:AO114"/>
    <mergeCell ref="BV110:CK110"/>
    <mergeCell ref="CL110:DA110"/>
    <mergeCell ref="BV111:CK111"/>
    <mergeCell ref="CL111:DA111"/>
    <mergeCell ref="A113:G113"/>
    <mergeCell ref="H113:AO113"/>
    <mergeCell ref="AP113:BE113"/>
    <mergeCell ref="BF113:BU113"/>
    <mergeCell ref="A112:G112"/>
    <mergeCell ref="H112:AO112"/>
    <mergeCell ref="A110:G110"/>
    <mergeCell ref="H110:AO110"/>
    <mergeCell ref="AP110:BE110"/>
    <mergeCell ref="BF110:BU110"/>
    <mergeCell ref="A111:G111"/>
    <mergeCell ref="H111:AO111"/>
    <mergeCell ref="AP111:BE111"/>
    <mergeCell ref="BF111:BU111"/>
    <mergeCell ref="A109:G109"/>
    <mergeCell ref="H109:AO109"/>
    <mergeCell ref="AP109:BE109"/>
    <mergeCell ref="BF109:BU109"/>
    <mergeCell ref="BV108:CK108"/>
    <mergeCell ref="CL108:DA108"/>
    <mergeCell ref="BV109:CK109"/>
    <mergeCell ref="CL109:DA109"/>
    <mergeCell ref="H107:AO107"/>
    <mergeCell ref="A108:G108"/>
    <mergeCell ref="H108:AO108"/>
    <mergeCell ref="AP108:BE108"/>
    <mergeCell ref="BF108:BU108"/>
    <mergeCell ref="AP107:BE107"/>
    <mergeCell ref="BF107:BU107"/>
    <mergeCell ref="H104:AO104"/>
    <mergeCell ref="AP104:BE104"/>
    <mergeCell ref="BF104:BU104"/>
    <mergeCell ref="BV107:CK107"/>
    <mergeCell ref="CL107:DA107"/>
    <mergeCell ref="A106:G106"/>
    <mergeCell ref="H106:AO106"/>
    <mergeCell ref="AP106:BE106"/>
    <mergeCell ref="BF106:BU106"/>
    <mergeCell ref="A107:G107"/>
    <mergeCell ref="AP99:BE99"/>
    <mergeCell ref="BV104:CK104"/>
    <mergeCell ref="CL104:DA104"/>
    <mergeCell ref="A103:G103"/>
    <mergeCell ref="H103:AO103"/>
    <mergeCell ref="AP103:BE103"/>
    <mergeCell ref="BF103:BU103"/>
    <mergeCell ref="BV103:CK103"/>
    <mergeCell ref="CL103:DA103"/>
    <mergeCell ref="A104:G104"/>
    <mergeCell ref="A98:G98"/>
    <mergeCell ref="H98:AO98"/>
    <mergeCell ref="AP98:BE98"/>
    <mergeCell ref="BF98:BU98"/>
    <mergeCell ref="BV98:CK98"/>
    <mergeCell ref="CL98:DA98"/>
    <mergeCell ref="BT8:CI8"/>
    <mergeCell ref="CJ8:DA8"/>
    <mergeCell ref="CJ179:DA179"/>
    <mergeCell ref="A181:G181"/>
    <mergeCell ref="H181:BC181"/>
    <mergeCell ref="BD181:BS181"/>
    <mergeCell ref="BT181:CI181"/>
    <mergeCell ref="CJ181:DA181"/>
    <mergeCell ref="AP100:BE100"/>
    <mergeCell ref="A96:DA96"/>
    <mergeCell ref="A179:G179"/>
    <mergeCell ref="H179:BC179"/>
    <mergeCell ref="BD179:BS179"/>
    <mergeCell ref="BT179:CI179"/>
    <mergeCell ref="CJ177:DA177"/>
    <mergeCell ref="A178:G178"/>
    <mergeCell ref="H178:BC178"/>
    <mergeCell ref="BD178:BS178"/>
    <mergeCell ref="BT178:CI178"/>
    <mergeCell ref="CJ178:DA178"/>
    <mergeCell ref="A177:G177"/>
    <mergeCell ref="H177:BC177"/>
    <mergeCell ref="BD177:BS177"/>
    <mergeCell ref="BT177:CI177"/>
    <mergeCell ref="A174:DA174"/>
    <mergeCell ref="A176:G176"/>
    <mergeCell ref="H176:BC176"/>
    <mergeCell ref="BD176:BS176"/>
    <mergeCell ref="BT176:CI176"/>
    <mergeCell ref="CJ176:DA176"/>
    <mergeCell ref="A172:G172"/>
    <mergeCell ref="H172:BS172"/>
    <mergeCell ref="BT172:CI172"/>
    <mergeCell ref="CJ172:DA172"/>
    <mergeCell ref="A168:G168"/>
    <mergeCell ref="H168:BS168"/>
    <mergeCell ref="BT168:CI168"/>
    <mergeCell ref="CJ168:DA168"/>
    <mergeCell ref="A169:G169"/>
    <mergeCell ref="A170:G170"/>
    <mergeCell ref="A162:G162"/>
    <mergeCell ref="H162:BS162"/>
    <mergeCell ref="BT162:CI162"/>
    <mergeCell ref="CJ162:DA162"/>
    <mergeCell ref="A161:G161"/>
    <mergeCell ref="H161:BS161"/>
    <mergeCell ref="BT161:CI161"/>
    <mergeCell ref="CJ161:DA161"/>
    <mergeCell ref="A158:DA158"/>
    <mergeCell ref="A160:G160"/>
    <mergeCell ref="H160:BS160"/>
    <mergeCell ref="BT160:CI160"/>
    <mergeCell ref="CJ160:DA160"/>
    <mergeCell ref="CJ153:DA153"/>
    <mergeCell ref="A156:G156"/>
    <mergeCell ref="H156:BC156"/>
    <mergeCell ref="BD156:BS156"/>
    <mergeCell ref="BT156:CI156"/>
    <mergeCell ref="CJ156:DA156"/>
    <mergeCell ref="A153:G153"/>
    <mergeCell ref="H153:BC153"/>
    <mergeCell ref="BD153:BS153"/>
    <mergeCell ref="BT153:CI153"/>
    <mergeCell ref="CJ151:DA151"/>
    <mergeCell ref="A152:G152"/>
    <mergeCell ref="H152:BC152"/>
    <mergeCell ref="BD152:BS152"/>
    <mergeCell ref="BT152:CI152"/>
    <mergeCell ref="CJ152:DA152"/>
    <mergeCell ref="A151:G151"/>
    <mergeCell ref="H151:BC151"/>
    <mergeCell ref="BD151:BS151"/>
    <mergeCell ref="BT151:CI151"/>
    <mergeCell ref="A148:DA148"/>
    <mergeCell ref="A150:G150"/>
    <mergeCell ref="H150:BC150"/>
    <mergeCell ref="BD150:BS150"/>
    <mergeCell ref="BT150:CI150"/>
    <mergeCell ref="CJ150:DA150"/>
    <mergeCell ref="CJ145:DA145"/>
    <mergeCell ref="A146:G146"/>
    <mergeCell ref="H146:BC146"/>
    <mergeCell ref="BD146:BS146"/>
    <mergeCell ref="BT146:CI146"/>
    <mergeCell ref="CJ146:DA146"/>
    <mergeCell ref="A145:G145"/>
    <mergeCell ref="H145:BC145"/>
    <mergeCell ref="BD145:BS145"/>
    <mergeCell ref="BT145:CI145"/>
    <mergeCell ref="CJ143:DA143"/>
    <mergeCell ref="A144:G144"/>
    <mergeCell ref="H144:BC144"/>
    <mergeCell ref="BD144:BS144"/>
    <mergeCell ref="BT144:CI144"/>
    <mergeCell ref="CJ144:DA144"/>
    <mergeCell ref="A143:G143"/>
    <mergeCell ref="H143:BC143"/>
    <mergeCell ref="BD143:BS143"/>
    <mergeCell ref="BT143:CI143"/>
    <mergeCell ref="A140:DA140"/>
    <mergeCell ref="A142:G142"/>
    <mergeCell ref="H142:BC142"/>
    <mergeCell ref="BD142:BS142"/>
    <mergeCell ref="BT142:CI142"/>
    <mergeCell ref="CJ142:DA142"/>
    <mergeCell ref="BV138:CK138"/>
    <mergeCell ref="CL138:DA138"/>
    <mergeCell ref="A137:G137"/>
    <mergeCell ref="H137:AO137"/>
    <mergeCell ref="A138:G138"/>
    <mergeCell ref="H138:AO138"/>
    <mergeCell ref="AP138:BE138"/>
    <mergeCell ref="BF138:BU138"/>
    <mergeCell ref="AP137:BE137"/>
    <mergeCell ref="BF137:BU137"/>
    <mergeCell ref="BF131:BU131"/>
    <mergeCell ref="BV137:CK137"/>
    <mergeCell ref="CL137:DA137"/>
    <mergeCell ref="BV131:CK131"/>
    <mergeCell ref="CL131:DA131"/>
    <mergeCell ref="BV135:CK135"/>
    <mergeCell ref="CL135:DA135"/>
    <mergeCell ref="BV132:CK132"/>
    <mergeCell ref="CL132:DA132"/>
    <mergeCell ref="BF133:BU133"/>
    <mergeCell ref="A132:G132"/>
    <mergeCell ref="H132:AO132"/>
    <mergeCell ref="AP133:BE133"/>
    <mergeCell ref="AP132:BE132"/>
    <mergeCell ref="BF132:BU132"/>
    <mergeCell ref="A133:G133"/>
    <mergeCell ref="H133:AO133"/>
    <mergeCell ref="A131:G131"/>
    <mergeCell ref="H131:AO131"/>
    <mergeCell ref="A128:DA128"/>
    <mergeCell ref="A130:G130"/>
    <mergeCell ref="H130:AO130"/>
    <mergeCell ref="AP130:BE130"/>
    <mergeCell ref="BF130:BU130"/>
    <mergeCell ref="BV130:CK130"/>
    <mergeCell ref="CL130:DA130"/>
    <mergeCell ref="AP131:BE131"/>
    <mergeCell ref="CJ125:DA125"/>
    <mergeCell ref="A126:G126"/>
    <mergeCell ref="H126:BC126"/>
    <mergeCell ref="BD126:BS126"/>
    <mergeCell ref="BT126:CI126"/>
    <mergeCell ref="CJ126:DA126"/>
    <mergeCell ref="A125:G125"/>
    <mergeCell ref="H125:BC125"/>
    <mergeCell ref="BD125:BS125"/>
    <mergeCell ref="BT125:CI125"/>
    <mergeCell ref="CJ123:DA123"/>
    <mergeCell ref="A124:G124"/>
    <mergeCell ref="H124:BC124"/>
    <mergeCell ref="BD124:BS124"/>
    <mergeCell ref="BT124:CI124"/>
    <mergeCell ref="CJ124:DA124"/>
    <mergeCell ref="A123:G123"/>
    <mergeCell ref="H123:BC123"/>
    <mergeCell ref="BD123:BS123"/>
    <mergeCell ref="BT123:CI123"/>
    <mergeCell ref="A120:DA120"/>
    <mergeCell ref="A122:G122"/>
    <mergeCell ref="H122:BC122"/>
    <mergeCell ref="BD122:BS122"/>
    <mergeCell ref="BT122:CI122"/>
    <mergeCell ref="CJ122:DA122"/>
    <mergeCell ref="BV118:CK118"/>
    <mergeCell ref="CL118:DA118"/>
    <mergeCell ref="A117:G117"/>
    <mergeCell ref="H117:AO117"/>
    <mergeCell ref="A118:G118"/>
    <mergeCell ref="H118:AO118"/>
    <mergeCell ref="AP118:BE118"/>
    <mergeCell ref="BF118:BU118"/>
    <mergeCell ref="AP117:BE117"/>
    <mergeCell ref="BF117:BU117"/>
    <mergeCell ref="BF99:BU99"/>
    <mergeCell ref="BV117:CK117"/>
    <mergeCell ref="CL117:DA117"/>
    <mergeCell ref="BV99:CK99"/>
    <mergeCell ref="CL99:DA99"/>
    <mergeCell ref="BV116:CK116"/>
    <mergeCell ref="CL116:DA116"/>
    <mergeCell ref="BV100:CK100"/>
    <mergeCell ref="CL100:DA100"/>
    <mergeCell ref="BF100:BU100"/>
    <mergeCell ref="A116:G116"/>
    <mergeCell ref="H116:AO116"/>
    <mergeCell ref="AP116:BE116"/>
    <mergeCell ref="BF116:BU116"/>
    <mergeCell ref="A100:G100"/>
    <mergeCell ref="H100:AO100"/>
    <mergeCell ref="A105:G105"/>
    <mergeCell ref="H105:AO105"/>
    <mergeCell ref="AP105:BE105"/>
    <mergeCell ref="BF105:BU105"/>
    <mergeCell ref="A99:G99"/>
    <mergeCell ref="H99:AO99"/>
    <mergeCell ref="CJ88:DA88"/>
    <mergeCell ref="A90:DA90"/>
    <mergeCell ref="X92:DA92"/>
    <mergeCell ref="A94:AO94"/>
    <mergeCell ref="AP94:DA94"/>
    <mergeCell ref="A88:G88"/>
    <mergeCell ref="H88:BC88"/>
    <mergeCell ref="BD88:BS88"/>
    <mergeCell ref="BT88:CI88"/>
    <mergeCell ref="CJ86:DA86"/>
    <mergeCell ref="A87:G87"/>
    <mergeCell ref="H87:BC87"/>
    <mergeCell ref="BD87:BS87"/>
    <mergeCell ref="BT87:CI87"/>
    <mergeCell ref="CJ87:DA87"/>
    <mergeCell ref="A86:G86"/>
    <mergeCell ref="H86:BC86"/>
    <mergeCell ref="BD86:BS86"/>
    <mergeCell ref="BT86:CI86"/>
    <mergeCell ref="CJ84:DA84"/>
    <mergeCell ref="A85:G85"/>
    <mergeCell ref="H85:BC85"/>
    <mergeCell ref="BD85:BS85"/>
    <mergeCell ref="BT85:CI85"/>
    <mergeCell ref="CJ85:DA85"/>
    <mergeCell ref="A84:G84"/>
    <mergeCell ref="H84:BC84"/>
    <mergeCell ref="BD84:BS84"/>
    <mergeCell ref="BT84:CI84"/>
    <mergeCell ref="CJ76:DA76"/>
    <mergeCell ref="A78:DA78"/>
    <mergeCell ref="X80:DA80"/>
    <mergeCell ref="A82:AO82"/>
    <mergeCell ref="AP82:DA82"/>
    <mergeCell ref="A76:G76"/>
    <mergeCell ref="H76:BC76"/>
    <mergeCell ref="BD76:BS76"/>
    <mergeCell ref="BT76:CI76"/>
    <mergeCell ref="CJ74:DA74"/>
    <mergeCell ref="A75:G75"/>
    <mergeCell ref="H75:BC75"/>
    <mergeCell ref="BD75:BS75"/>
    <mergeCell ref="BT75:CI75"/>
    <mergeCell ref="CJ75:DA75"/>
    <mergeCell ref="A74:G74"/>
    <mergeCell ref="H74:BC74"/>
    <mergeCell ref="BD74:BS74"/>
    <mergeCell ref="BT74:CI74"/>
    <mergeCell ref="CJ72:DA72"/>
    <mergeCell ref="A73:G73"/>
    <mergeCell ref="H73:BC73"/>
    <mergeCell ref="BD73:BS73"/>
    <mergeCell ref="BT73:CI73"/>
    <mergeCell ref="CJ73:DA73"/>
    <mergeCell ref="A72:G72"/>
    <mergeCell ref="H72:BC72"/>
    <mergeCell ref="BD72:BS72"/>
    <mergeCell ref="BT72:CI72"/>
    <mergeCell ref="CE64:DA64"/>
    <mergeCell ref="A66:DA66"/>
    <mergeCell ref="X68:DA68"/>
    <mergeCell ref="A70:AO70"/>
    <mergeCell ref="AP70:DA70"/>
    <mergeCell ref="A64:G64"/>
    <mergeCell ref="H64:BC64"/>
    <mergeCell ref="BD64:BS64"/>
    <mergeCell ref="BT64:CD64"/>
    <mergeCell ref="CE60:DA60"/>
    <mergeCell ref="A63:G63"/>
    <mergeCell ref="H63:BC63"/>
    <mergeCell ref="BD63:BS63"/>
    <mergeCell ref="BT63:CD63"/>
    <mergeCell ref="CE63:DA63"/>
    <mergeCell ref="A60:G60"/>
    <mergeCell ref="H60:BC60"/>
    <mergeCell ref="BD60:BS60"/>
    <mergeCell ref="BT60:CD60"/>
    <mergeCell ref="CE58:DA58"/>
    <mergeCell ref="A59:G59"/>
    <mergeCell ref="H59:BC59"/>
    <mergeCell ref="BD59:BS59"/>
    <mergeCell ref="BT59:CD59"/>
    <mergeCell ref="CE59:DA59"/>
    <mergeCell ref="A58:G58"/>
    <mergeCell ref="H58:BC58"/>
    <mergeCell ref="BD58:BS58"/>
    <mergeCell ref="BT58:CD58"/>
    <mergeCell ref="CJ50:DA50"/>
    <mergeCell ref="A52:DA52"/>
    <mergeCell ref="X54:DA54"/>
    <mergeCell ref="A56:AO56"/>
    <mergeCell ref="AP56:DA56"/>
    <mergeCell ref="A50:G50"/>
    <mergeCell ref="H50:BC50"/>
    <mergeCell ref="BD50:BS50"/>
    <mergeCell ref="BT50:CI50"/>
    <mergeCell ref="CJ48:DA48"/>
    <mergeCell ref="A49:G49"/>
    <mergeCell ref="H49:BC49"/>
    <mergeCell ref="BD49:BS49"/>
    <mergeCell ref="BT49:CI49"/>
    <mergeCell ref="CJ49:DA49"/>
    <mergeCell ref="A48:G48"/>
    <mergeCell ref="H48:BC48"/>
    <mergeCell ref="BD48:BS48"/>
    <mergeCell ref="BT48:CI48"/>
    <mergeCell ref="CJ46:DA46"/>
    <mergeCell ref="A47:G47"/>
    <mergeCell ref="H47:BC47"/>
    <mergeCell ref="BD47:BS47"/>
    <mergeCell ref="BT47:CI47"/>
    <mergeCell ref="CJ47:DA47"/>
    <mergeCell ref="A46:G46"/>
    <mergeCell ref="H46:BC46"/>
    <mergeCell ref="BD46:BS46"/>
    <mergeCell ref="BT46:CI46"/>
    <mergeCell ref="A38:DA38"/>
    <mergeCell ref="A40:DA40"/>
    <mergeCell ref="X42:DA42"/>
    <mergeCell ref="A44:AO44"/>
    <mergeCell ref="AP44:DA44"/>
    <mergeCell ref="A36:F36"/>
    <mergeCell ref="G36:BV36"/>
    <mergeCell ref="BW36:CL36"/>
    <mergeCell ref="CM36:DA36"/>
    <mergeCell ref="A35:F35"/>
    <mergeCell ref="H35:BV35"/>
    <mergeCell ref="BW35:CL35"/>
    <mergeCell ref="CM35:DA35"/>
    <mergeCell ref="A34:F34"/>
    <mergeCell ref="H34:BV34"/>
    <mergeCell ref="BW34:CL34"/>
    <mergeCell ref="CM34:DA34"/>
    <mergeCell ref="A33:F33"/>
    <mergeCell ref="H33:BV33"/>
    <mergeCell ref="BW33:CL33"/>
    <mergeCell ref="CM33:DA33"/>
    <mergeCell ref="A32:F32"/>
    <mergeCell ref="H32:BV32"/>
    <mergeCell ref="BW32:CL32"/>
    <mergeCell ref="CM32:DA32"/>
    <mergeCell ref="A31:F31"/>
    <mergeCell ref="H31:BV31"/>
    <mergeCell ref="BW31:CL31"/>
    <mergeCell ref="CM31:DA31"/>
    <mergeCell ref="A29:F30"/>
    <mergeCell ref="H29:BV29"/>
    <mergeCell ref="BW29:CL30"/>
    <mergeCell ref="CM29:DA30"/>
    <mergeCell ref="H30:BV30"/>
    <mergeCell ref="A28:F28"/>
    <mergeCell ref="H28:BV28"/>
    <mergeCell ref="BW28:CL28"/>
    <mergeCell ref="CM28:DA28"/>
    <mergeCell ref="A27:F27"/>
    <mergeCell ref="H27:BV27"/>
    <mergeCell ref="BW27:CL27"/>
    <mergeCell ref="CM27:DA27"/>
    <mergeCell ref="A26:F26"/>
    <mergeCell ref="H26:BV26"/>
    <mergeCell ref="BW26:CL26"/>
    <mergeCell ref="CM26:DA26"/>
    <mergeCell ref="A24:F25"/>
    <mergeCell ref="H24:BV24"/>
    <mergeCell ref="BW24:CL25"/>
    <mergeCell ref="CM24:DA25"/>
    <mergeCell ref="H25:BV25"/>
    <mergeCell ref="A23:F23"/>
    <mergeCell ref="H23:BV23"/>
    <mergeCell ref="BW23:CL23"/>
    <mergeCell ref="CM23:DA23"/>
    <mergeCell ref="A22:F22"/>
    <mergeCell ref="G22:BV22"/>
    <mergeCell ref="BW22:CL22"/>
    <mergeCell ref="CM22:DA22"/>
    <mergeCell ref="A19:DA19"/>
    <mergeCell ref="A21:F21"/>
    <mergeCell ref="G21:BV21"/>
    <mergeCell ref="BW21:CL21"/>
    <mergeCell ref="CM21:DA21"/>
    <mergeCell ref="BR17:CI17"/>
    <mergeCell ref="CJ17:DA17"/>
    <mergeCell ref="A16:F16"/>
    <mergeCell ref="G16:AD16"/>
    <mergeCell ref="A17:F17"/>
    <mergeCell ref="G17:AD17"/>
    <mergeCell ref="AE17:AY17"/>
    <mergeCell ref="AZ17:BQ17"/>
    <mergeCell ref="AE16:AY16"/>
    <mergeCell ref="AZ16:BQ16"/>
    <mergeCell ref="BR14:CI14"/>
    <mergeCell ref="CJ14:DA14"/>
    <mergeCell ref="BR15:CI15"/>
    <mergeCell ref="CJ15:DA15"/>
    <mergeCell ref="BR16:CI16"/>
    <mergeCell ref="CJ16:DA16"/>
    <mergeCell ref="A15:F15"/>
    <mergeCell ref="G15:AD15"/>
    <mergeCell ref="AE15:AY15"/>
    <mergeCell ref="AZ15:BQ15"/>
    <mergeCell ref="A14:F14"/>
    <mergeCell ref="G14:AD14"/>
    <mergeCell ref="AE14:AY14"/>
    <mergeCell ref="AZ14:BQ14"/>
    <mergeCell ref="G8:AD8"/>
    <mergeCell ref="A11:DA11"/>
    <mergeCell ref="A13:F13"/>
    <mergeCell ref="G13:AD13"/>
    <mergeCell ref="AE13:AY13"/>
    <mergeCell ref="AZ13:BQ13"/>
    <mergeCell ref="BR13:CI13"/>
    <mergeCell ref="CJ13:DA13"/>
    <mergeCell ref="AE8:BC8"/>
    <mergeCell ref="BD8:BS8"/>
    <mergeCell ref="BT7:CI7"/>
    <mergeCell ref="CJ7:DA7"/>
    <mergeCell ref="BT6:CI6"/>
    <mergeCell ref="A9:F9"/>
    <mergeCell ref="G9:AD9"/>
    <mergeCell ref="AE9:BC9"/>
    <mergeCell ref="BD9:BS9"/>
    <mergeCell ref="BT9:CI9"/>
    <mergeCell ref="CJ9:DA9"/>
    <mergeCell ref="A8:F8"/>
    <mergeCell ref="G6:AD6"/>
    <mergeCell ref="AE6:BC6"/>
    <mergeCell ref="BD6:BS6"/>
    <mergeCell ref="CJ6:DA6"/>
    <mergeCell ref="A5:F5"/>
    <mergeCell ref="G5:AD5"/>
    <mergeCell ref="CE61:DA61"/>
    <mergeCell ref="AE5:BC5"/>
    <mergeCell ref="BD5:BS5"/>
    <mergeCell ref="A7:F7"/>
    <mergeCell ref="G7:AD7"/>
    <mergeCell ref="AE7:BC7"/>
    <mergeCell ref="BD7:BS7"/>
    <mergeCell ref="BT5:CI5"/>
    <mergeCell ref="CJ5:DA5"/>
    <mergeCell ref="A6:F6"/>
    <mergeCell ref="A2:DA2"/>
    <mergeCell ref="A4:F4"/>
    <mergeCell ref="G4:AD4"/>
    <mergeCell ref="AE4:BC4"/>
    <mergeCell ref="BD4:BS4"/>
    <mergeCell ref="BT4:CI4"/>
    <mergeCell ref="CJ4:DA4"/>
    <mergeCell ref="CE62:DA62"/>
    <mergeCell ref="DC9:DI9"/>
    <mergeCell ref="A61:G61"/>
    <mergeCell ref="A62:G62"/>
    <mergeCell ref="H61:BC61"/>
    <mergeCell ref="H62:BC62"/>
    <mergeCell ref="BD61:BS61"/>
    <mergeCell ref="BD62:BS62"/>
    <mergeCell ref="BT61:CD61"/>
    <mergeCell ref="BT62:CD62"/>
    <mergeCell ref="CJ154:DA154"/>
    <mergeCell ref="A155:G155"/>
    <mergeCell ref="H155:BC155"/>
    <mergeCell ref="BD155:BS155"/>
    <mergeCell ref="BT155:CI155"/>
    <mergeCell ref="CJ155:DA155"/>
    <mergeCell ref="A154:G154"/>
    <mergeCell ref="H154:BC154"/>
    <mergeCell ref="BD154:BS154"/>
    <mergeCell ref="BT154:CI154"/>
    <mergeCell ref="A167:G167"/>
    <mergeCell ref="H163:BS163"/>
    <mergeCell ref="H164:BS164"/>
    <mergeCell ref="H165:BS165"/>
    <mergeCell ref="H166:BS166"/>
    <mergeCell ref="H167:BS167"/>
    <mergeCell ref="A163:G163"/>
    <mergeCell ref="A164:G164"/>
    <mergeCell ref="A165:G165"/>
    <mergeCell ref="A166:G166"/>
    <mergeCell ref="CJ166:DA166"/>
    <mergeCell ref="CJ167:DA167"/>
    <mergeCell ref="BT163:CI163"/>
    <mergeCell ref="BT164:CI164"/>
    <mergeCell ref="BT165:CI165"/>
    <mergeCell ref="BT166:CI166"/>
    <mergeCell ref="H169:BS169"/>
    <mergeCell ref="H170:BS170"/>
    <mergeCell ref="H171:BS171"/>
    <mergeCell ref="DB138:DJ138"/>
    <mergeCell ref="BT169:CI169"/>
    <mergeCell ref="BT170:CI170"/>
    <mergeCell ref="BT171:CI171"/>
    <mergeCell ref="CJ169:DA169"/>
    <mergeCell ref="CJ170:DA170"/>
    <mergeCell ref="CJ165:DA165"/>
    <mergeCell ref="CJ171:DA171"/>
    <mergeCell ref="BT167:CI167"/>
    <mergeCell ref="CJ163:DA163"/>
    <mergeCell ref="CJ164:DA164"/>
    <mergeCell ref="CJ180:DA180"/>
    <mergeCell ref="A180:G180"/>
    <mergeCell ref="H180:BC180"/>
    <mergeCell ref="BD180:BS180"/>
    <mergeCell ref="BT180:CI180"/>
    <mergeCell ref="A171:G17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9"/>
  <sheetViews>
    <sheetView view="pageBreakPreview" zoomScaleSheetLayoutView="100" zoomScalePageLayoutView="0" workbookViewId="0" topLeftCell="A16">
      <selection activeCell="H41" sqref="H41"/>
    </sheetView>
  </sheetViews>
  <sheetFormatPr defaultColWidth="0.875" defaultRowHeight="12.75"/>
  <cols>
    <col min="1" max="1" width="63.125" style="1" customWidth="1"/>
    <col min="2" max="2" width="12.875" style="1" customWidth="1"/>
    <col min="3" max="3" width="14.125" style="1" customWidth="1"/>
    <col min="4" max="4" width="9.875" style="1" customWidth="1"/>
    <col min="5" max="16384" width="0.875" style="1" customWidth="1"/>
  </cols>
  <sheetData>
    <row r="1" s="2" customFormat="1" ht="12.75" customHeight="1"/>
    <row r="2" spans="1:4" s="2" customFormat="1" ht="18" customHeight="1">
      <c r="A2" s="1"/>
      <c r="B2" s="147" t="s">
        <v>353</v>
      </c>
      <c r="C2" s="147"/>
      <c r="D2" s="147"/>
    </row>
    <row r="3" spans="1:4" s="2" customFormat="1" ht="15">
      <c r="A3" s="1"/>
      <c r="B3" s="3"/>
      <c r="C3" s="3"/>
      <c r="D3" s="3"/>
    </row>
    <row r="4" spans="2:4" ht="15">
      <c r="B4" s="148" t="s">
        <v>41</v>
      </c>
      <c r="C4" s="148"/>
      <c r="D4" s="148"/>
    </row>
    <row r="5" spans="2:4" ht="15" customHeight="1">
      <c r="B5" s="149" t="s">
        <v>35</v>
      </c>
      <c r="C5" s="149"/>
      <c r="D5" s="149"/>
    </row>
    <row r="6" spans="2:4" ht="30.75" customHeight="1">
      <c r="B6" s="150"/>
      <c r="C6" s="150"/>
      <c r="D6" s="150"/>
    </row>
    <row r="7" spans="2:4" ht="15">
      <c r="B7" s="143" t="s">
        <v>40</v>
      </c>
      <c r="C7" s="144"/>
      <c r="D7" s="144"/>
    </row>
    <row r="9" spans="1:4" ht="16.5">
      <c r="A9" s="137" t="s">
        <v>42</v>
      </c>
      <c r="B9" s="137"/>
      <c r="C9" s="137"/>
      <c r="D9" s="137"/>
    </row>
    <row r="10" spans="1:4" ht="16.5">
      <c r="A10" s="145" t="s">
        <v>230</v>
      </c>
      <c r="B10" s="145"/>
      <c r="C10" s="145"/>
      <c r="D10" s="145"/>
    </row>
    <row r="11" spans="1:4" ht="15">
      <c r="A11" s="146"/>
      <c r="B11" s="146"/>
      <c r="C11" s="146"/>
      <c r="D11" s="146"/>
    </row>
    <row r="12" spans="1:4" ht="15">
      <c r="A12" s="142" t="s">
        <v>38</v>
      </c>
      <c r="B12" s="142"/>
      <c r="C12" s="142"/>
      <c r="D12" s="142"/>
    </row>
    <row r="13" spans="1:4" ht="15">
      <c r="A13" s="134"/>
      <c r="B13" s="134"/>
      <c r="C13" s="134"/>
      <c r="D13" s="134"/>
    </row>
    <row r="14" spans="1:4" ht="15">
      <c r="A14" s="142" t="s">
        <v>39</v>
      </c>
      <c r="B14" s="142"/>
      <c r="C14" s="142"/>
      <c r="D14" s="142"/>
    </row>
    <row r="15" spans="1:4" ht="15">
      <c r="A15" s="94"/>
      <c r="B15" s="94"/>
      <c r="C15" s="94"/>
      <c r="D15" s="95" t="s">
        <v>228</v>
      </c>
    </row>
    <row r="16" spans="2:4" ht="15">
      <c r="B16" s="96"/>
      <c r="C16" s="96" t="s">
        <v>36</v>
      </c>
      <c r="D16" s="12"/>
    </row>
    <row r="17" spans="2:4" ht="15">
      <c r="B17" s="96"/>
      <c r="C17" s="96" t="s">
        <v>37</v>
      </c>
      <c r="D17" s="12"/>
    </row>
    <row r="18" spans="1:4" ht="15">
      <c r="A18" s="136" t="s">
        <v>227</v>
      </c>
      <c r="B18" s="136"/>
      <c r="C18" s="136"/>
      <c r="D18" s="13">
        <v>383</v>
      </c>
    </row>
    <row r="19" spans="1:4" ht="33.75" customHeight="1">
      <c r="A19" s="136" t="s">
        <v>229</v>
      </c>
      <c r="B19" s="136"/>
      <c r="C19" s="136"/>
      <c r="D19" s="13"/>
    </row>
    <row r="20" spans="1:4" ht="19.5" customHeight="1">
      <c r="A20" s="137"/>
      <c r="B20" s="137"/>
      <c r="C20" s="137"/>
      <c r="D20" s="137"/>
    </row>
    <row r="21" spans="1:4" ht="19.5" customHeight="1">
      <c r="A21" s="138" t="s">
        <v>43</v>
      </c>
      <c r="B21" s="138"/>
      <c r="C21" s="138"/>
      <c r="D21" s="138"/>
    </row>
    <row r="22" spans="1:4" ht="23.25" customHeight="1">
      <c r="A22" s="139" t="s">
        <v>44</v>
      </c>
      <c r="B22" s="139"/>
      <c r="C22" s="139"/>
      <c r="D22" s="139"/>
    </row>
    <row r="23" spans="1:4" ht="22.5" customHeight="1">
      <c r="A23" s="139" t="s">
        <v>45</v>
      </c>
      <c r="B23" s="139"/>
      <c r="C23" s="139"/>
      <c r="D23" s="139"/>
    </row>
    <row r="24" spans="1:4" ht="38.25" customHeight="1">
      <c r="A24" s="140" t="s">
        <v>199</v>
      </c>
      <c r="B24" s="141"/>
      <c r="C24" s="141"/>
      <c r="D24" s="141"/>
    </row>
    <row r="25" spans="1:4" ht="21" customHeight="1">
      <c r="A25" s="135" t="s">
        <v>357</v>
      </c>
      <c r="B25" s="135"/>
      <c r="C25" s="135"/>
      <c r="D25" s="135"/>
    </row>
    <row r="26" spans="1:4" ht="21" customHeight="1">
      <c r="A26" s="1" t="s">
        <v>358</v>
      </c>
      <c r="B26" s="127"/>
      <c r="C26" s="128" t="s">
        <v>359</v>
      </c>
      <c r="D26" s="127"/>
    </row>
    <row r="27" spans="1:4" ht="15.75" customHeight="1">
      <c r="A27" s="129" t="s">
        <v>360</v>
      </c>
      <c r="B27" s="129"/>
      <c r="C27" s="129"/>
      <c r="D27" s="129"/>
    </row>
    <row r="28" ht="15">
      <c r="A28" s="1" t="s">
        <v>361</v>
      </c>
    </row>
    <row r="29" spans="1:4" ht="15">
      <c r="A29" s="1" t="s">
        <v>358</v>
      </c>
      <c r="B29" s="127"/>
      <c r="C29" s="128" t="s">
        <v>362</v>
      </c>
      <c r="D29" s="127"/>
    </row>
    <row r="30" spans="1:4" ht="15">
      <c r="A30" s="130" t="s">
        <v>363</v>
      </c>
      <c r="B30" s="130"/>
      <c r="C30" s="130"/>
      <c r="D30" s="130"/>
    </row>
    <row r="31" ht="15">
      <c r="A31" s="1" t="s">
        <v>364</v>
      </c>
    </row>
    <row r="32" spans="1:4" ht="15">
      <c r="A32" s="1" t="s">
        <v>358</v>
      </c>
      <c r="B32" s="127"/>
      <c r="C32" s="128" t="s">
        <v>362</v>
      </c>
      <c r="D32" s="127"/>
    </row>
    <row r="33" ht="15">
      <c r="A33" s="1" t="s">
        <v>363</v>
      </c>
    </row>
    <row r="34" ht="15">
      <c r="A34" s="1" t="s">
        <v>365</v>
      </c>
    </row>
    <row r="35" spans="1:4" ht="15">
      <c r="A35" s="1" t="s">
        <v>358</v>
      </c>
      <c r="B35" s="127"/>
      <c r="C35" s="128" t="s">
        <v>362</v>
      </c>
      <c r="D35" s="127"/>
    </row>
    <row r="36" ht="15">
      <c r="A36" s="1" t="s">
        <v>366</v>
      </c>
    </row>
    <row r="37" spans="1:4" ht="15">
      <c r="A37" s="1" t="s">
        <v>358</v>
      </c>
      <c r="B37" s="127"/>
      <c r="C37" s="128" t="s">
        <v>359</v>
      </c>
      <c r="D37" s="127"/>
    </row>
    <row r="38" ht="18" customHeight="1">
      <c r="A38" s="1" t="s">
        <v>367</v>
      </c>
    </row>
    <row r="39" spans="1:4" ht="15">
      <c r="A39" s="1" t="s">
        <v>358</v>
      </c>
      <c r="B39" s="127"/>
      <c r="C39" s="128" t="s">
        <v>362</v>
      </c>
      <c r="D39" s="127"/>
    </row>
  </sheetData>
  <sheetProtection/>
  <mergeCells count="19">
    <mergeCell ref="A20:D20"/>
    <mergeCell ref="A25:D25"/>
    <mergeCell ref="A22:D22"/>
    <mergeCell ref="A23:D23"/>
    <mergeCell ref="A21:D21"/>
    <mergeCell ref="A24:D24"/>
    <mergeCell ref="A18:C18"/>
    <mergeCell ref="A19:C19"/>
    <mergeCell ref="A12:D12"/>
    <mergeCell ref="B5:D5"/>
    <mergeCell ref="B6:D6"/>
    <mergeCell ref="B7:D7"/>
    <mergeCell ref="A9:D9"/>
    <mergeCell ref="B2:D2"/>
    <mergeCell ref="B4:D4"/>
    <mergeCell ref="A10:D10"/>
    <mergeCell ref="A11:D11"/>
    <mergeCell ref="A13:D13"/>
    <mergeCell ref="A14:D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3"/>
  <sheetViews>
    <sheetView view="pageBreakPreview" zoomScaleSheetLayoutView="100" zoomScalePageLayoutView="0" workbookViewId="0" topLeftCell="A1">
      <selection activeCell="O9" sqref="O9"/>
    </sheetView>
  </sheetViews>
  <sheetFormatPr defaultColWidth="0.875" defaultRowHeight="12.75"/>
  <cols>
    <col min="1" max="1" width="74.75390625" style="1" customWidth="1"/>
    <col min="2" max="2" width="18.125" style="14" customWidth="1"/>
    <col min="3" max="16384" width="0.875" style="1" customWidth="1"/>
  </cols>
  <sheetData>
    <row r="1" spans="1:2" ht="18.75">
      <c r="A1" s="151" t="s">
        <v>216</v>
      </c>
      <c r="B1" s="151"/>
    </row>
    <row r="2" spans="1:2" ht="15">
      <c r="A2" s="152" t="s">
        <v>8</v>
      </c>
      <c r="B2" s="152"/>
    </row>
    <row r="3" ht="15">
      <c r="A3" s="1" t="s">
        <v>477</v>
      </c>
    </row>
    <row r="4" ht="15">
      <c r="A4" s="1" t="s">
        <v>232</v>
      </c>
    </row>
    <row r="5" spans="1:2" ht="15">
      <c r="A5" s="11" t="s">
        <v>0</v>
      </c>
      <c r="B5" s="15" t="s">
        <v>2</v>
      </c>
    </row>
    <row r="6" spans="1:2" ht="15">
      <c r="A6" s="16" t="s">
        <v>9</v>
      </c>
      <c r="B6" s="15">
        <v>76788428.17</v>
      </c>
    </row>
    <row r="7" spans="1:2" ht="15">
      <c r="A7" s="17" t="s">
        <v>1</v>
      </c>
      <c r="B7" s="15"/>
    </row>
    <row r="8" spans="1:2" ht="45">
      <c r="A8" s="17" t="s">
        <v>46</v>
      </c>
      <c r="B8" s="15">
        <v>62576739</v>
      </c>
    </row>
    <row r="9" spans="1:2" ht="15">
      <c r="A9" s="18" t="s">
        <v>3</v>
      </c>
      <c r="B9" s="15"/>
    </row>
    <row r="10" spans="1:2" ht="30">
      <c r="A10" s="17" t="s">
        <v>47</v>
      </c>
      <c r="B10" s="15">
        <v>61386739</v>
      </c>
    </row>
    <row r="11" spans="1:2" ht="30">
      <c r="A11" s="17" t="s">
        <v>48</v>
      </c>
      <c r="B11" s="15">
        <v>1190000</v>
      </c>
    </row>
    <row r="12" spans="1:2" ht="30">
      <c r="A12" s="17" t="s">
        <v>49</v>
      </c>
      <c r="B12" s="15"/>
    </row>
    <row r="13" spans="1:2" ht="15">
      <c r="A13" s="17" t="s">
        <v>50</v>
      </c>
      <c r="B13" s="15">
        <v>14211689.17</v>
      </c>
    </row>
    <row r="14" spans="1:2" ht="15">
      <c r="A14" s="18" t="s">
        <v>3</v>
      </c>
      <c r="B14" s="15"/>
    </row>
    <row r="15" spans="1:2" ht="30">
      <c r="A15" s="17" t="s">
        <v>51</v>
      </c>
      <c r="B15" s="19">
        <v>8390351.66</v>
      </c>
    </row>
    <row r="16" spans="1:2" ht="30">
      <c r="A16" s="17" t="s">
        <v>52</v>
      </c>
      <c r="B16" s="15">
        <v>2844693.74</v>
      </c>
    </row>
    <row r="17" spans="1:2" ht="15">
      <c r="A17" s="17" t="s">
        <v>231</v>
      </c>
      <c r="B17" s="15">
        <v>254222.2</v>
      </c>
    </row>
    <row r="18" spans="1:2" ht="15">
      <c r="A18" s="16" t="s">
        <v>10</v>
      </c>
      <c r="B18" s="15"/>
    </row>
    <row r="19" spans="1:2" ht="15">
      <c r="A19" s="18" t="s">
        <v>1</v>
      </c>
      <c r="B19" s="15"/>
    </row>
    <row r="20" spans="1:2" ht="30">
      <c r="A20" s="17" t="s">
        <v>53</v>
      </c>
      <c r="B20" s="15"/>
    </row>
    <row r="21" spans="1:2" ht="30">
      <c r="A21" s="17" t="s">
        <v>54</v>
      </c>
      <c r="B21" s="15">
        <v>1477003.9</v>
      </c>
    </row>
    <row r="22" spans="1:2" ht="15">
      <c r="A22" s="18" t="s">
        <v>3</v>
      </c>
      <c r="B22" s="15"/>
    </row>
    <row r="23" spans="1:2" ht="15">
      <c r="A23" s="17" t="s">
        <v>55</v>
      </c>
      <c r="B23" s="15">
        <v>33324.13</v>
      </c>
    </row>
    <row r="24" spans="1:2" ht="15">
      <c r="A24" s="17" t="s">
        <v>56</v>
      </c>
      <c r="B24" s="15">
        <v>14186.2</v>
      </c>
    </row>
    <row r="25" spans="1:2" ht="15">
      <c r="A25" s="17" t="s">
        <v>57</v>
      </c>
      <c r="B25" s="15">
        <v>364458.95</v>
      </c>
    </row>
    <row r="26" spans="1:2" ht="15">
      <c r="A26" s="17" t="s">
        <v>58</v>
      </c>
      <c r="B26" s="15">
        <v>30898.49</v>
      </c>
    </row>
    <row r="27" spans="1:2" ht="15">
      <c r="A27" s="17" t="s">
        <v>59</v>
      </c>
      <c r="B27" s="15">
        <v>124502.34</v>
      </c>
    </row>
    <row r="28" spans="1:2" ht="15">
      <c r="A28" s="17" t="s">
        <v>60</v>
      </c>
      <c r="B28" s="15"/>
    </row>
    <row r="29" spans="1:2" ht="15">
      <c r="A29" s="17" t="s">
        <v>61</v>
      </c>
      <c r="B29" s="15"/>
    </row>
    <row r="30" spans="1:2" ht="15">
      <c r="A30" s="17" t="s">
        <v>62</v>
      </c>
      <c r="B30" s="15"/>
    </row>
    <row r="31" spans="1:2" ht="15">
      <c r="A31" s="17" t="s">
        <v>63</v>
      </c>
      <c r="B31" s="15">
        <v>48353.26</v>
      </c>
    </row>
    <row r="32" spans="1:2" ht="15">
      <c r="A32" s="17" t="s">
        <v>64</v>
      </c>
      <c r="B32" s="15">
        <v>10341.36</v>
      </c>
    </row>
    <row r="33" spans="1:2" ht="15">
      <c r="A33" s="17" t="s">
        <v>379</v>
      </c>
      <c r="B33" s="15">
        <v>776.7</v>
      </c>
    </row>
    <row r="34" spans="1:2" ht="15">
      <c r="A34" s="17" t="s">
        <v>380</v>
      </c>
      <c r="B34" s="15">
        <v>9253.21</v>
      </c>
    </row>
    <row r="35" spans="1:2" ht="15">
      <c r="A35" s="17" t="s">
        <v>381</v>
      </c>
      <c r="B35" s="15">
        <v>840909.26</v>
      </c>
    </row>
    <row r="36" spans="1:2" ht="30">
      <c r="A36" s="17" t="s">
        <v>65</v>
      </c>
      <c r="B36" s="15">
        <v>40462.73</v>
      </c>
    </row>
    <row r="37" spans="1:2" ht="15">
      <c r="A37" s="18" t="s">
        <v>3</v>
      </c>
      <c r="B37" s="15"/>
    </row>
    <row r="38" spans="1:2" ht="15">
      <c r="A38" s="17" t="s">
        <v>66</v>
      </c>
      <c r="B38" s="15">
        <v>1850</v>
      </c>
    </row>
    <row r="39" spans="1:2" ht="15">
      <c r="A39" s="17" t="s">
        <v>67</v>
      </c>
      <c r="B39" s="15"/>
    </row>
    <row r="40" spans="1:2" ht="15">
      <c r="A40" s="17" t="s">
        <v>68</v>
      </c>
      <c r="B40" s="15"/>
    </row>
    <row r="41" spans="1:2" ht="15">
      <c r="A41" s="17" t="s">
        <v>69</v>
      </c>
      <c r="B41" s="15"/>
    </row>
    <row r="42" spans="1:2" ht="15">
      <c r="A42" s="17" t="s">
        <v>70</v>
      </c>
      <c r="B42" s="15">
        <v>6730</v>
      </c>
    </row>
    <row r="43" spans="1:2" ht="15">
      <c r="A43" s="17" t="s">
        <v>71</v>
      </c>
      <c r="B43" s="15"/>
    </row>
    <row r="44" spans="1:2" ht="15">
      <c r="A44" s="17" t="s">
        <v>72</v>
      </c>
      <c r="B44" s="15"/>
    </row>
    <row r="45" spans="1:2" ht="15">
      <c r="A45" s="17" t="s">
        <v>73</v>
      </c>
      <c r="B45" s="15"/>
    </row>
    <row r="46" spans="1:2" ht="15">
      <c r="A46" s="17" t="s">
        <v>74</v>
      </c>
      <c r="B46" s="15">
        <v>6102.99</v>
      </c>
    </row>
    <row r="47" spans="1:2" ht="15">
      <c r="A47" s="17" t="s">
        <v>75</v>
      </c>
      <c r="B47" s="15">
        <v>11876.67</v>
      </c>
    </row>
    <row r="48" spans="1:2" ht="15">
      <c r="A48" s="17" t="s">
        <v>382</v>
      </c>
      <c r="B48" s="15"/>
    </row>
    <row r="49" spans="1:2" ht="15">
      <c r="A49" s="17" t="s">
        <v>383</v>
      </c>
      <c r="B49" s="15">
        <v>6956.16</v>
      </c>
    </row>
    <row r="50" spans="1:2" ht="15">
      <c r="A50" s="16" t="s">
        <v>76</v>
      </c>
      <c r="B50" s="15"/>
    </row>
    <row r="51" spans="1:2" ht="15">
      <c r="A51" s="18" t="s">
        <v>1</v>
      </c>
      <c r="B51" s="15"/>
    </row>
    <row r="52" spans="1:2" ht="15">
      <c r="A52" s="17" t="s">
        <v>77</v>
      </c>
      <c r="B52" s="15"/>
    </row>
    <row r="53" spans="1:2" ht="30">
      <c r="A53" s="17" t="s">
        <v>78</v>
      </c>
      <c r="B53" s="15">
        <v>48954.79</v>
      </c>
    </row>
    <row r="54" spans="1:2" ht="15">
      <c r="A54" s="18" t="s">
        <v>3</v>
      </c>
      <c r="B54" s="15"/>
    </row>
    <row r="55" spans="1:2" ht="15">
      <c r="A55" s="17" t="s">
        <v>79</v>
      </c>
      <c r="B55" s="15">
        <v>28426.21</v>
      </c>
    </row>
    <row r="56" spans="1:2" ht="15">
      <c r="A56" s="17" t="s">
        <v>80</v>
      </c>
      <c r="B56" s="15">
        <v>1750</v>
      </c>
    </row>
    <row r="57" spans="1:2" ht="15">
      <c r="A57" s="17" t="s">
        <v>81</v>
      </c>
      <c r="B57" s="15">
        <v>3550</v>
      </c>
    </row>
    <row r="58" spans="1:2" ht="15">
      <c r="A58" s="17" t="s">
        <v>82</v>
      </c>
      <c r="B58" s="15"/>
    </row>
    <row r="59" spans="1:2" ht="15">
      <c r="A59" s="17" t="s">
        <v>83</v>
      </c>
      <c r="B59" s="15">
        <v>600</v>
      </c>
    </row>
    <row r="60" spans="1:2" ht="15">
      <c r="A60" s="17" t="s">
        <v>84</v>
      </c>
      <c r="B60" s="15">
        <v>1350</v>
      </c>
    </row>
    <row r="61" spans="1:2" ht="15">
      <c r="A61" s="17" t="s">
        <v>85</v>
      </c>
      <c r="B61" s="15"/>
    </row>
    <row r="62" spans="1:2" ht="15">
      <c r="A62" s="17" t="s">
        <v>86</v>
      </c>
      <c r="B62" s="15"/>
    </row>
    <row r="63" spans="1:2" ht="15">
      <c r="A63" s="17" t="s">
        <v>87</v>
      </c>
      <c r="B63" s="15"/>
    </row>
    <row r="64" spans="1:2" ht="15">
      <c r="A64" s="17" t="s">
        <v>88</v>
      </c>
      <c r="B64" s="15"/>
    </row>
    <row r="65" spans="1:2" ht="15">
      <c r="A65" s="17" t="s">
        <v>89</v>
      </c>
      <c r="B65" s="15">
        <v>13274.78</v>
      </c>
    </row>
    <row r="66" spans="1:2" ht="15">
      <c r="A66" s="17" t="s">
        <v>90</v>
      </c>
      <c r="B66" s="15"/>
    </row>
    <row r="67" spans="1:2" ht="15">
      <c r="A67" s="17" t="s">
        <v>384</v>
      </c>
      <c r="B67" s="15">
        <v>3.5</v>
      </c>
    </row>
    <row r="68" spans="1:2" ht="15">
      <c r="A68" s="17" t="s">
        <v>385</v>
      </c>
      <c r="B68" s="15">
        <v>0.3</v>
      </c>
    </row>
    <row r="69" spans="1:2" ht="45">
      <c r="A69" s="17" t="s">
        <v>91</v>
      </c>
      <c r="B69" s="15">
        <v>35760.93</v>
      </c>
    </row>
    <row r="70" spans="1:2" ht="15">
      <c r="A70" s="18" t="s">
        <v>3</v>
      </c>
      <c r="B70" s="15"/>
    </row>
    <row r="71" spans="1:2" ht="15">
      <c r="A71" s="17" t="s">
        <v>92</v>
      </c>
      <c r="B71" s="15">
        <v>11720.45</v>
      </c>
    </row>
    <row r="72" spans="1:2" ht="15">
      <c r="A72" s="17" t="s">
        <v>93</v>
      </c>
      <c r="B72" s="15">
        <v>370</v>
      </c>
    </row>
    <row r="73" spans="1:2" ht="15">
      <c r="A73" s="17" t="s">
        <v>94</v>
      </c>
      <c r="B73" s="15"/>
    </row>
    <row r="74" spans="1:2" ht="15">
      <c r="A74" s="17" t="s">
        <v>95</v>
      </c>
      <c r="B74" s="15"/>
    </row>
    <row r="75" spans="1:2" ht="15">
      <c r="A75" s="17" t="s">
        <v>96</v>
      </c>
      <c r="B75" s="15">
        <v>2220</v>
      </c>
    </row>
    <row r="76" spans="1:2" ht="15">
      <c r="A76" s="17" t="s">
        <v>97</v>
      </c>
      <c r="B76" s="15">
        <v>2580</v>
      </c>
    </row>
    <row r="77" spans="1:2" ht="15">
      <c r="A77" s="17" t="s">
        <v>98</v>
      </c>
      <c r="B77" s="15">
        <v>11271.57</v>
      </c>
    </row>
    <row r="78" spans="1:2" ht="15">
      <c r="A78" s="17" t="s">
        <v>99</v>
      </c>
      <c r="B78" s="15"/>
    </row>
    <row r="79" spans="1:2" ht="15">
      <c r="A79" s="17" t="s">
        <v>100</v>
      </c>
      <c r="B79" s="15"/>
    </row>
    <row r="80" spans="1:2" ht="15">
      <c r="A80" s="17" t="s">
        <v>101</v>
      </c>
      <c r="B80" s="15">
        <v>75.1</v>
      </c>
    </row>
    <row r="81" spans="1:2" ht="15">
      <c r="A81" s="17" t="s">
        <v>102</v>
      </c>
      <c r="B81" s="15">
        <v>7523.81</v>
      </c>
    </row>
    <row r="82" spans="1:2" ht="15">
      <c r="A82" s="17" t="s">
        <v>103</v>
      </c>
      <c r="B82" s="15"/>
    </row>
    <row r="83" spans="1:2" ht="15">
      <c r="A83" s="17" t="s">
        <v>104</v>
      </c>
      <c r="B83" s="15"/>
    </row>
  </sheetData>
  <sheetProtection/>
  <mergeCells count="2">
    <mergeCell ref="A1:B1"/>
    <mergeCell ref="A2:B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70"/>
  <sheetViews>
    <sheetView tabSelected="1" zoomScale="66" zoomScaleNormal="66" zoomScalePageLayoutView="0" workbookViewId="0" topLeftCell="A1">
      <pane xSplit="3" ySplit="9" topLeftCell="D1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" sqref="A2:K2"/>
    </sheetView>
  </sheetViews>
  <sheetFormatPr defaultColWidth="0.875" defaultRowHeight="12.75"/>
  <cols>
    <col min="1" max="1" width="93.375" style="21" customWidth="1"/>
    <col min="2" max="2" width="10.125" style="21" customWidth="1"/>
    <col min="3" max="3" width="14.75390625" style="21" customWidth="1"/>
    <col min="4" max="4" width="26.625" style="21" customWidth="1"/>
    <col min="5" max="5" width="28.75390625" style="21" customWidth="1"/>
    <col min="6" max="6" width="22.75390625" style="21" customWidth="1"/>
    <col min="7" max="7" width="25.375" style="21" customWidth="1"/>
    <col min="8" max="8" width="21.125" style="21" customWidth="1"/>
    <col min="9" max="9" width="17.00390625" style="21" customWidth="1"/>
    <col min="10" max="10" width="34.25390625" style="21" customWidth="1"/>
    <col min="11" max="11" width="21.125" style="21" customWidth="1"/>
    <col min="12" max="16384" width="0.875" style="21" customWidth="1"/>
  </cols>
  <sheetData>
    <row r="1" ht="24.75" customHeight="1">
      <c r="K1" s="126" t="s">
        <v>233</v>
      </c>
    </row>
    <row r="2" spans="1:11" ht="24.75" customHeight="1">
      <c r="A2" s="157" t="s">
        <v>214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24.75" customHeight="1">
      <c r="A3" s="158" t="s">
        <v>480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ht="24.75" customHeight="1"/>
    <row r="5" spans="1:11" s="22" customFormat="1" ht="24.75" customHeight="1">
      <c r="A5" s="153" t="s">
        <v>0</v>
      </c>
      <c r="B5" s="153" t="s">
        <v>11</v>
      </c>
      <c r="C5" s="153" t="s">
        <v>113</v>
      </c>
      <c r="D5" s="160" t="s">
        <v>194</v>
      </c>
      <c r="E5" s="161"/>
      <c r="F5" s="161"/>
      <c r="G5" s="161"/>
      <c r="H5" s="161"/>
      <c r="I5" s="161"/>
      <c r="J5" s="161"/>
      <c r="K5" s="161"/>
    </row>
    <row r="6" spans="1:11" s="22" customFormat="1" ht="18.75">
      <c r="A6" s="159"/>
      <c r="B6" s="159"/>
      <c r="C6" s="159"/>
      <c r="D6" s="153" t="s">
        <v>6</v>
      </c>
      <c r="E6" s="155" t="s">
        <v>195</v>
      </c>
      <c r="F6" s="156"/>
      <c r="G6" s="156"/>
      <c r="H6" s="156"/>
      <c r="I6" s="156"/>
      <c r="J6" s="156"/>
      <c r="K6" s="156"/>
    </row>
    <row r="7" spans="1:11" s="22" customFormat="1" ht="15" customHeight="1">
      <c r="A7" s="159"/>
      <c r="B7" s="159"/>
      <c r="C7" s="159"/>
      <c r="D7" s="159"/>
      <c r="E7" s="153" t="s">
        <v>335</v>
      </c>
      <c r="F7" s="153" t="s">
        <v>336</v>
      </c>
      <c r="G7" s="153" t="s">
        <v>105</v>
      </c>
      <c r="H7" s="153" t="s">
        <v>114</v>
      </c>
      <c r="I7" s="153" t="s">
        <v>338</v>
      </c>
      <c r="J7" s="155" t="s">
        <v>106</v>
      </c>
      <c r="K7" s="156"/>
    </row>
    <row r="8" spans="1:11" s="24" customFormat="1" ht="208.5" customHeight="1">
      <c r="A8" s="154"/>
      <c r="B8" s="154"/>
      <c r="C8" s="154"/>
      <c r="D8" s="154"/>
      <c r="E8" s="154"/>
      <c r="F8" s="154"/>
      <c r="G8" s="154"/>
      <c r="H8" s="154"/>
      <c r="I8" s="154"/>
      <c r="J8" s="125" t="s">
        <v>107</v>
      </c>
      <c r="K8" s="125" t="s">
        <v>115</v>
      </c>
    </row>
    <row r="9" spans="1:11" s="24" customFormat="1" ht="1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124" t="s">
        <v>337</v>
      </c>
      <c r="G9" s="32">
        <v>6</v>
      </c>
      <c r="H9" s="32">
        <v>7</v>
      </c>
      <c r="I9" s="23">
        <v>8</v>
      </c>
      <c r="J9" s="23">
        <v>9</v>
      </c>
      <c r="K9" s="23">
        <v>10</v>
      </c>
    </row>
    <row r="10" spans="1:11" s="25" customFormat="1" ht="20.25">
      <c r="A10" s="97" t="s">
        <v>33</v>
      </c>
      <c r="B10" s="101">
        <v>100</v>
      </c>
      <c r="C10" s="102" t="s">
        <v>12</v>
      </c>
      <c r="D10" s="104">
        <f>E10+G10+J10+H10+K10</f>
        <v>33579936.67</v>
      </c>
      <c r="E10" s="104">
        <f>E16</f>
        <v>27194133</v>
      </c>
      <c r="F10" s="105" t="s">
        <v>12</v>
      </c>
      <c r="G10" s="104">
        <f>G17</f>
        <v>4924497</v>
      </c>
      <c r="H10" s="105">
        <f>H18</f>
        <v>0</v>
      </c>
      <c r="I10" s="105" t="s">
        <v>12</v>
      </c>
      <c r="J10" s="105">
        <f>J11+J12+J13+J14+J19+J20</f>
        <v>1461306.67</v>
      </c>
      <c r="K10" s="105"/>
    </row>
    <row r="11" spans="1:11" s="25" customFormat="1" ht="29.25" customHeight="1">
      <c r="A11" s="98" t="s">
        <v>116</v>
      </c>
      <c r="B11" s="101">
        <v>110</v>
      </c>
      <c r="C11" s="102">
        <v>120</v>
      </c>
      <c r="D11" s="104">
        <f>J11</f>
        <v>0</v>
      </c>
      <c r="E11" s="105" t="s">
        <v>12</v>
      </c>
      <c r="F11" s="105" t="s">
        <v>12</v>
      </c>
      <c r="G11" s="105" t="s">
        <v>12</v>
      </c>
      <c r="H11" s="105" t="s">
        <v>12</v>
      </c>
      <c r="I11" s="105" t="s">
        <v>12</v>
      </c>
      <c r="J11" s="105"/>
      <c r="K11" s="105" t="s">
        <v>12</v>
      </c>
    </row>
    <row r="12" spans="1:11" s="25" customFormat="1" ht="30" customHeight="1">
      <c r="A12" s="99" t="s">
        <v>13</v>
      </c>
      <c r="B12" s="101">
        <v>120</v>
      </c>
      <c r="C12" s="102">
        <v>130</v>
      </c>
      <c r="D12" s="104">
        <f>J12</f>
        <v>1461306.67</v>
      </c>
      <c r="E12" s="104"/>
      <c r="F12" s="104" t="s">
        <v>12</v>
      </c>
      <c r="G12" s="104" t="s">
        <v>12</v>
      </c>
      <c r="H12" s="104" t="s">
        <v>12</v>
      </c>
      <c r="I12" s="104" t="s">
        <v>12</v>
      </c>
      <c r="J12" s="104">
        <v>1461306.67</v>
      </c>
      <c r="K12" s="104"/>
    </row>
    <row r="13" spans="1:11" s="25" customFormat="1" ht="46.5" customHeight="1">
      <c r="A13" s="99" t="s">
        <v>117</v>
      </c>
      <c r="B13" s="101">
        <v>130</v>
      </c>
      <c r="C13" s="102"/>
      <c r="D13" s="104">
        <f>J13</f>
        <v>0</v>
      </c>
      <c r="E13" s="105" t="s">
        <v>12</v>
      </c>
      <c r="F13" s="105" t="s">
        <v>12</v>
      </c>
      <c r="G13" s="105" t="s">
        <v>12</v>
      </c>
      <c r="H13" s="105" t="s">
        <v>12</v>
      </c>
      <c r="I13" s="105" t="s">
        <v>12</v>
      </c>
      <c r="J13" s="105"/>
      <c r="K13" s="105" t="s">
        <v>12</v>
      </c>
    </row>
    <row r="14" spans="1:11" s="25" customFormat="1" ht="60.75" customHeight="1">
      <c r="A14" s="99" t="s">
        <v>118</v>
      </c>
      <c r="B14" s="101">
        <v>140</v>
      </c>
      <c r="C14" s="102"/>
      <c r="D14" s="104">
        <f>J14</f>
        <v>0</v>
      </c>
      <c r="E14" s="104" t="s">
        <v>12</v>
      </c>
      <c r="F14" s="105" t="s">
        <v>12</v>
      </c>
      <c r="G14" s="105" t="s">
        <v>12</v>
      </c>
      <c r="H14" s="105" t="s">
        <v>12</v>
      </c>
      <c r="I14" s="105" t="s">
        <v>12</v>
      </c>
      <c r="J14" s="105"/>
      <c r="K14" s="105" t="s">
        <v>12</v>
      </c>
    </row>
    <row r="15" spans="1:11" s="25" customFormat="1" ht="20.25" customHeight="1">
      <c r="A15" s="99" t="s">
        <v>119</v>
      </c>
      <c r="B15" s="101">
        <v>150</v>
      </c>
      <c r="C15" s="102"/>
      <c r="D15" s="104"/>
      <c r="E15" s="105" t="s">
        <v>12</v>
      </c>
      <c r="F15" s="105" t="s">
        <v>12</v>
      </c>
      <c r="G15" s="105" t="s">
        <v>12</v>
      </c>
      <c r="H15" s="105" t="s">
        <v>12</v>
      </c>
      <c r="I15" s="105" t="s">
        <v>12</v>
      </c>
      <c r="J15" s="105" t="s">
        <v>12</v>
      </c>
      <c r="K15" s="105" t="s">
        <v>12</v>
      </c>
    </row>
    <row r="16" spans="1:11" s="25" customFormat="1" ht="25.5" customHeight="1">
      <c r="A16" s="99" t="s">
        <v>217</v>
      </c>
      <c r="B16" s="101">
        <v>151</v>
      </c>
      <c r="C16" s="102">
        <v>130</v>
      </c>
      <c r="D16" s="104">
        <f>E16</f>
        <v>27194133</v>
      </c>
      <c r="E16" s="105">
        <v>27194133</v>
      </c>
      <c r="F16" s="105" t="s">
        <v>12</v>
      </c>
      <c r="G16" s="105" t="s">
        <v>12</v>
      </c>
      <c r="H16" s="105" t="s">
        <v>12</v>
      </c>
      <c r="I16" s="105" t="s">
        <v>12</v>
      </c>
      <c r="J16" s="105" t="s">
        <v>12</v>
      </c>
      <c r="K16" s="105" t="s">
        <v>12</v>
      </c>
    </row>
    <row r="17" spans="1:11" s="25" customFormat="1" ht="24" customHeight="1">
      <c r="A17" s="99" t="s">
        <v>234</v>
      </c>
      <c r="B17" s="101">
        <v>152</v>
      </c>
      <c r="C17" s="102">
        <v>180</v>
      </c>
      <c r="D17" s="104">
        <f>G17</f>
        <v>4924497</v>
      </c>
      <c r="E17" s="105" t="s">
        <v>12</v>
      </c>
      <c r="F17" s="105" t="s">
        <v>12</v>
      </c>
      <c r="G17" s="105">
        <v>4924497</v>
      </c>
      <c r="H17" s="105" t="s">
        <v>12</v>
      </c>
      <c r="I17" s="105" t="s">
        <v>12</v>
      </c>
      <c r="J17" s="105" t="s">
        <v>12</v>
      </c>
      <c r="K17" s="105" t="s">
        <v>12</v>
      </c>
    </row>
    <row r="18" spans="1:11" s="25" customFormat="1" ht="48.75" customHeight="1">
      <c r="A18" s="99" t="s">
        <v>340</v>
      </c>
      <c r="B18" s="101">
        <v>153</v>
      </c>
      <c r="C18" s="102"/>
      <c r="D18" s="104">
        <f>H18</f>
        <v>0</v>
      </c>
      <c r="E18" s="105" t="s">
        <v>12</v>
      </c>
      <c r="F18" s="105" t="s">
        <v>12</v>
      </c>
      <c r="G18" s="105" t="s">
        <v>12</v>
      </c>
      <c r="H18" s="105"/>
      <c r="I18" s="105" t="s">
        <v>12</v>
      </c>
      <c r="J18" s="105" t="s">
        <v>12</v>
      </c>
      <c r="K18" s="105" t="s">
        <v>12</v>
      </c>
    </row>
    <row r="19" spans="1:11" s="25" customFormat="1" ht="20.25">
      <c r="A19" s="99" t="s">
        <v>120</v>
      </c>
      <c r="B19" s="101">
        <v>160</v>
      </c>
      <c r="C19" s="102"/>
      <c r="D19" s="104">
        <f>J19+K19</f>
        <v>0</v>
      </c>
      <c r="E19" s="105" t="s">
        <v>12</v>
      </c>
      <c r="F19" s="105" t="s">
        <v>12</v>
      </c>
      <c r="G19" s="105" t="s">
        <v>12</v>
      </c>
      <c r="H19" s="105" t="s">
        <v>12</v>
      </c>
      <c r="I19" s="105" t="s">
        <v>12</v>
      </c>
      <c r="J19" s="105"/>
      <c r="K19" s="105"/>
    </row>
    <row r="20" spans="1:11" s="25" customFormat="1" ht="29.25" customHeight="1">
      <c r="A20" s="99" t="s">
        <v>121</v>
      </c>
      <c r="B20" s="101">
        <v>180</v>
      </c>
      <c r="C20" s="102" t="s">
        <v>12</v>
      </c>
      <c r="D20" s="104">
        <f>J20</f>
        <v>0</v>
      </c>
      <c r="E20" s="105" t="s">
        <v>12</v>
      </c>
      <c r="F20" s="105" t="s">
        <v>12</v>
      </c>
      <c r="G20" s="105" t="s">
        <v>12</v>
      </c>
      <c r="H20" s="105" t="s">
        <v>12</v>
      </c>
      <c r="I20" s="105" t="s">
        <v>12</v>
      </c>
      <c r="J20" s="105"/>
      <c r="K20" s="105" t="s">
        <v>12</v>
      </c>
    </row>
    <row r="21" spans="1:11" s="25" customFormat="1" ht="37.5" customHeight="1">
      <c r="A21" s="97" t="s">
        <v>122</v>
      </c>
      <c r="B21" s="101">
        <v>200</v>
      </c>
      <c r="C21" s="102" t="s">
        <v>12</v>
      </c>
      <c r="D21" s="104">
        <f>E21+G21+H21+J21+K21</f>
        <v>34349597.089999996</v>
      </c>
      <c r="E21" s="105">
        <f>E22+E30+E37+E42+E43+E46</f>
        <v>27583890.7</v>
      </c>
      <c r="F21" s="105" t="s">
        <v>12</v>
      </c>
      <c r="G21" s="105">
        <f>G22+G30+G37+G42+G43+G46</f>
        <v>4924497</v>
      </c>
      <c r="H21" s="105">
        <f>H22+H30+H37+H42+H43+H46</f>
        <v>0</v>
      </c>
      <c r="I21" s="105" t="s">
        <v>12</v>
      </c>
      <c r="J21" s="105">
        <f>J22+J30+J37+J42+J43+J46</f>
        <v>1841209.39</v>
      </c>
      <c r="K21" s="105">
        <f>K22+K30+K37+K46+K42+K43+K46</f>
        <v>0</v>
      </c>
    </row>
    <row r="22" spans="1:11" s="25" customFormat="1" ht="33.75" customHeight="1">
      <c r="A22" s="97" t="s">
        <v>123</v>
      </c>
      <c r="B22" s="101">
        <v>210</v>
      </c>
      <c r="C22" s="102"/>
      <c r="D22" s="104">
        <f>E22+G22+H22+J22+K22</f>
        <v>22447755.97</v>
      </c>
      <c r="E22" s="105">
        <f>E26+E27+E28+E29</f>
        <v>20897445</v>
      </c>
      <c r="F22" s="105"/>
      <c r="G22" s="105">
        <f>G24+G28+G29</f>
        <v>1017510.97</v>
      </c>
      <c r="H22" s="105">
        <f>H24+H28+H29</f>
        <v>0</v>
      </c>
      <c r="I22" s="105"/>
      <c r="J22" s="105">
        <f>J24+J28+J29</f>
        <v>532800</v>
      </c>
      <c r="K22" s="105"/>
    </row>
    <row r="23" spans="1:11" s="25" customFormat="1" ht="20.25">
      <c r="A23" s="99" t="s">
        <v>1</v>
      </c>
      <c r="B23" s="101"/>
      <c r="C23" s="102"/>
      <c r="D23" s="104"/>
      <c r="E23" s="105"/>
      <c r="F23" s="105"/>
      <c r="G23" s="105"/>
      <c r="H23" s="105"/>
      <c r="I23" s="105"/>
      <c r="J23" s="105"/>
      <c r="K23" s="105"/>
    </row>
    <row r="24" spans="1:11" s="25" customFormat="1" ht="20.25">
      <c r="A24" s="99" t="s">
        <v>220</v>
      </c>
      <c r="B24" s="101">
        <v>211</v>
      </c>
      <c r="C24" s="102"/>
      <c r="D24" s="104">
        <f>E24+G24+H24+J24+K24</f>
        <v>21339191</v>
      </c>
      <c r="E24" s="105">
        <f>E26+E27</f>
        <v>20806391</v>
      </c>
      <c r="F24" s="105"/>
      <c r="G24" s="105">
        <f>G26+G27</f>
        <v>0</v>
      </c>
      <c r="H24" s="105">
        <f>H26+H27</f>
        <v>0</v>
      </c>
      <c r="I24" s="105"/>
      <c r="J24" s="105">
        <f>J26+J27</f>
        <v>532800</v>
      </c>
      <c r="K24" s="105"/>
    </row>
    <row r="25" spans="1:11" s="25" customFormat="1" ht="20.25">
      <c r="A25" s="99" t="s">
        <v>1</v>
      </c>
      <c r="B25" s="101"/>
      <c r="C25" s="102"/>
      <c r="D25" s="104"/>
      <c r="E25" s="105"/>
      <c r="F25" s="105"/>
      <c r="G25" s="105"/>
      <c r="H25" s="105"/>
      <c r="I25" s="105"/>
      <c r="J25" s="105"/>
      <c r="K25" s="105"/>
    </row>
    <row r="26" spans="1:11" s="25" customFormat="1" ht="37.5" customHeight="1">
      <c r="A26" s="99" t="s">
        <v>219</v>
      </c>
      <c r="B26" s="101"/>
      <c r="C26" s="102">
        <v>111</v>
      </c>
      <c r="D26" s="104">
        <f>E26+G26+H26+J26+K26</f>
        <v>16501040</v>
      </c>
      <c r="E26" s="105">
        <v>16095040</v>
      </c>
      <c r="F26" s="105"/>
      <c r="G26" s="105"/>
      <c r="H26" s="105"/>
      <c r="I26" s="105"/>
      <c r="J26" s="105">
        <v>406000</v>
      </c>
      <c r="K26" s="105"/>
    </row>
    <row r="27" spans="1:11" s="25" customFormat="1" ht="50.25" customHeight="1">
      <c r="A27" s="99" t="s">
        <v>34</v>
      </c>
      <c r="B27" s="101"/>
      <c r="C27" s="102">
        <v>119</v>
      </c>
      <c r="D27" s="104">
        <f>E27+G27+H27+J27+K27</f>
        <v>4838151</v>
      </c>
      <c r="E27" s="105">
        <v>4711351</v>
      </c>
      <c r="F27" s="105"/>
      <c r="G27" s="105"/>
      <c r="H27" s="105"/>
      <c r="I27" s="105"/>
      <c r="J27" s="105">
        <v>126800</v>
      </c>
      <c r="K27" s="105"/>
    </row>
    <row r="28" spans="1:11" s="25" customFormat="1" ht="48.75" customHeight="1">
      <c r="A28" s="99" t="s">
        <v>189</v>
      </c>
      <c r="B28" s="101">
        <v>212</v>
      </c>
      <c r="C28" s="102">
        <v>112</v>
      </c>
      <c r="D28" s="104">
        <f>E28+G28+H28+J28+K28</f>
        <v>1108564.97</v>
      </c>
      <c r="E28" s="105">
        <v>91054</v>
      </c>
      <c r="F28" s="105"/>
      <c r="G28" s="105">
        <v>1017510.97</v>
      </c>
      <c r="H28" s="105"/>
      <c r="I28" s="105"/>
      <c r="J28" s="105"/>
      <c r="K28" s="105"/>
    </row>
    <row r="29" spans="1:11" s="25" customFormat="1" ht="44.25" customHeight="1">
      <c r="A29" s="99" t="s">
        <v>190</v>
      </c>
      <c r="B29" s="101">
        <v>213</v>
      </c>
      <c r="C29" s="102">
        <v>113</v>
      </c>
      <c r="D29" s="104">
        <f aca="true" t="shared" si="0" ref="D29:D54">E29+G29+H29+J29+K29</f>
        <v>0</v>
      </c>
      <c r="E29" s="105"/>
      <c r="F29" s="105"/>
      <c r="G29" s="105"/>
      <c r="H29" s="105"/>
      <c r="I29" s="105"/>
      <c r="J29" s="105"/>
      <c r="K29" s="105"/>
    </row>
    <row r="30" spans="1:11" s="25" customFormat="1" ht="27.75" customHeight="1">
      <c r="A30" s="97" t="s">
        <v>218</v>
      </c>
      <c r="B30" s="101">
        <v>220</v>
      </c>
      <c r="C30" s="102"/>
      <c r="D30" s="104">
        <f>E30+G30+H30+J30+K30</f>
        <v>3115799.06</v>
      </c>
      <c r="E30" s="105"/>
      <c r="F30" s="105"/>
      <c r="G30" s="105">
        <f>G32+G34+G36+G33+G35</f>
        <v>3115799.06</v>
      </c>
      <c r="H30" s="105"/>
      <c r="I30" s="105"/>
      <c r="J30" s="105"/>
      <c r="K30" s="105"/>
    </row>
    <row r="31" spans="1:11" s="25" customFormat="1" ht="28.5" customHeight="1">
      <c r="A31" s="99" t="s">
        <v>1</v>
      </c>
      <c r="B31" s="101"/>
      <c r="C31" s="102"/>
      <c r="D31" s="104"/>
      <c r="E31" s="105"/>
      <c r="F31" s="105"/>
      <c r="G31" s="105"/>
      <c r="H31" s="105"/>
      <c r="I31" s="105"/>
      <c r="J31" s="105"/>
      <c r="K31" s="105"/>
    </row>
    <row r="32" spans="1:11" s="25" customFormat="1" ht="27.75" customHeight="1">
      <c r="A32" s="99" t="s">
        <v>126</v>
      </c>
      <c r="B32" s="101"/>
      <c r="C32" s="102">
        <v>321</v>
      </c>
      <c r="D32" s="104">
        <f t="shared" si="0"/>
        <v>2109547.96</v>
      </c>
      <c r="E32" s="105"/>
      <c r="F32" s="105"/>
      <c r="G32" s="105">
        <v>2109547.96</v>
      </c>
      <c r="H32" s="105"/>
      <c r="I32" s="105"/>
      <c r="J32" s="105"/>
      <c r="K32" s="105"/>
    </row>
    <row r="33" spans="1:11" s="25" customFormat="1" ht="39.75" customHeight="1">
      <c r="A33" s="99" t="s">
        <v>235</v>
      </c>
      <c r="B33" s="101"/>
      <c r="C33" s="102">
        <v>323</v>
      </c>
      <c r="D33" s="104">
        <f t="shared" si="0"/>
        <v>0</v>
      </c>
      <c r="E33" s="105"/>
      <c r="F33" s="105"/>
      <c r="G33" s="105"/>
      <c r="H33" s="105"/>
      <c r="I33" s="105"/>
      <c r="J33" s="105"/>
      <c r="K33" s="105"/>
    </row>
    <row r="34" spans="1:11" s="25" customFormat="1" ht="27.75" customHeight="1">
      <c r="A34" s="99" t="s">
        <v>127</v>
      </c>
      <c r="B34" s="101"/>
      <c r="C34" s="102">
        <v>340</v>
      </c>
      <c r="D34" s="104">
        <f t="shared" si="0"/>
        <v>1006251.1</v>
      </c>
      <c r="E34" s="105"/>
      <c r="F34" s="105"/>
      <c r="G34" s="105">
        <v>1006251.1</v>
      </c>
      <c r="H34" s="105"/>
      <c r="I34" s="105"/>
      <c r="J34" s="105"/>
      <c r="K34" s="105"/>
    </row>
    <row r="35" spans="1:11" s="25" customFormat="1" ht="28.5" customHeight="1">
      <c r="A35" s="99" t="s">
        <v>236</v>
      </c>
      <c r="B35" s="101"/>
      <c r="C35" s="102">
        <v>350</v>
      </c>
      <c r="D35" s="104">
        <f t="shared" si="0"/>
        <v>0</v>
      </c>
      <c r="E35" s="105"/>
      <c r="F35" s="105"/>
      <c r="G35" s="105"/>
      <c r="H35" s="105"/>
      <c r="I35" s="105"/>
      <c r="J35" s="105"/>
      <c r="K35" s="105"/>
    </row>
    <row r="36" spans="1:11" s="25" customFormat="1" ht="25.5" customHeight="1">
      <c r="A36" s="99" t="s">
        <v>188</v>
      </c>
      <c r="B36" s="101"/>
      <c r="C36" s="102">
        <v>360</v>
      </c>
      <c r="D36" s="104">
        <f t="shared" si="0"/>
        <v>0</v>
      </c>
      <c r="E36" s="105"/>
      <c r="F36" s="105"/>
      <c r="G36" s="105"/>
      <c r="H36" s="105"/>
      <c r="I36" s="105"/>
      <c r="J36" s="105"/>
      <c r="K36" s="105"/>
    </row>
    <row r="37" spans="1:11" s="25" customFormat="1" ht="27.75" customHeight="1">
      <c r="A37" s="97" t="s">
        <v>198</v>
      </c>
      <c r="B37" s="101">
        <v>230</v>
      </c>
      <c r="C37" s="102"/>
      <c r="D37" s="104">
        <f t="shared" si="0"/>
        <v>717980</v>
      </c>
      <c r="E37" s="105">
        <f>E39+E40+E41</f>
        <v>662980</v>
      </c>
      <c r="F37" s="105"/>
      <c r="G37" s="105"/>
      <c r="H37" s="105"/>
      <c r="I37" s="105"/>
      <c r="J37" s="105">
        <f>J41</f>
        <v>55000</v>
      </c>
      <c r="K37" s="105"/>
    </row>
    <row r="38" spans="1:11" s="25" customFormat="1" ht="22.5" customHeight="1">
      <c r="A38" s="99" t="s">
        <v>124</v>
      </c>
      <c r="B38" s="101"/>
      <c r="C38" s="102"/>
      <c r="D38" s="104"/>
      <c r="E38" s="105"/>
      <c r="F38" s="105"/>
      <c r="G38" s="105"/>
      <c r="H38" s="105"/>
      <c r="I38" s="105"/>
      <c r="J38" s="105"/>
      <c r="K38" s="105"/>
    </row>
    <row r="39" spans="1:11" s="25" customFormat="1" ht="29.25" customHeight="1">
      <c r="A39" s="99" t="s">
        <v>129</v>
      </c>
      <c r="B39" s="101"/>
      <c r="C39" s="102">
        <v>851</v>
      </c>
      <c r="D39" s="104">
        <f t="shared" si="0"/>
        <v>555539.21</v>
      </c>
      <c r="E39" s="105">
        <v>555539.21</v>
      </c>
      <c r="F39" s="105"/>
      <c r="G39" s="105"/>
      <c r="H39" s="105"/>
      <c r="I39" s="105"/>
      <c r="J39" s="105"/>
      <c r="K39" s="105"/>
    </row>
    <row r="40" spans="1:11" s="25" customFormat="1" ht="28.5" customHeight="1">
      <c r="A40" s="99" t="s">
        <v>128</v>
      </c>
      <c r="B40" s="101"/>
      <c r="C40" s="102">
        <v>852</v>
      </c>
      <c r="D40" s="104">
        <f t="shared" si="0"/>
        <v>57846</v>
      </c>
      <c r="E40" s="105">
        <v>57846</v>
      </c>
      <c r="F40" s="105"/>
      <c r="G40" s="105"/>
      <c r="H40" s="105"/>
      <c r="I40" s="105"/>
      <c r="J40" s="105"/>
      <c r="K40" s="105"/>
    </row>
    <row r="41" spans="1:11" s="25" customFormat="1" ht="27" customHeight="1">
      <c r="A41" s="99" t="s">
        <v>130</v>
      </c>
      <c r="B41" s="101"/>
      <c r="C41" s="102">
        <v>853</v>
      </c>
      <c r="D41" s="104">
        <f t="shared" si="0"/>
        <v>104594.79000000001</v>
      </c>
      <c r="E41" s="105">
        <v>49594.79</v>
      </c>
      <c r="F41" s="105"/>
      <c r="G41" s="105"/>
      <c r="H41" s="105"/>
      <c r="I41" s="105"/>
      <c r="J41" s="105">
        <v>55000</v>
      </c>
      <c r="K41" s="105"/>
    </row>
    <row r="42" spans="1:11" s="25" customFormat="1" ht="29.25" customHeight="1">
      <c r="A42" s="99" t="s">
        <v>221</v>
      </c>
      <c r="B42" s="101">
        <v>240</v>
      </c>
      <c r="C42" s="102"/>
      <c r="D42" s="104">
        <f t="shared" si="0"/>
        <v>0</v>
      </c>
      <c r="E42" s="105"/>
      <c r="F42" s="105"/>
      <c r="G42" s="105"/>
      <c r="H42" s="105"/>
      <c r="I42" s="105"/>
      <c r="J42" s="105"/>
      <c r="K42" s="105"/>
    </row>
    <row r="43" spans="1:11" s="25" customFormat="1" ht="40.5" customHeight="1">
      <c r="A43" s="97" t="s">
        <v>222</v>
      </c>
      <c r="B43" s="101">
        <v>250</v>
      </c>
      <c r="C43" s="102"/>
      <c r="D43" s="104">
        <f t="shared" si="0"/>
        <v>0</v>
      </c>
      <c r="E43" s="105">
        <f>E44+E45</f>
        <v>0</v>
      </c>
      <c r="F43" s="105"/>
      <c r="G43" s="105">
        <f>G44+G45</f>
        <v>0</v>
      </c>
      <c r="H43" s="105"/>
      <c r="I43" s="105"/>
      <c r="J43" s="105">
        <f>J44+J45</f>
        <v>0</v>
      </c>
      <c r="K43" s="105"/>
    </row>
    <row r="44" spans="1:11" s="25" customFormat="1" ht="43.5" customHeight="1">
      <c r="A44" s="99" t="s">
        <v>237</v>
      </c>
      <c r="B44" s="101"/>
      <c r="C44" s="102">
        <v>416</v>
      </c>
      <c r="D44" s="104">
        <f t="shared" si="0"/>
        <v>0</v>
      </c>
      <c r="E44" s="105"/>
      <c r="F44" s="105"/>
      <c r="G44" s="105"/>
      <c r="H44" s="104"/>
      <c r="I44" s="104"/>
      <c r="J44" s="104"/>
      <c r="K44" s="104"/>
    </row>
    <row r="45" spans="1:11" s="25" customFormat="1" ht="45.75" customHeight="1">
      <c r="A45" s="99" t="s">
        <v>193</v>
      </c>
      <c r="B45" s="101"/>
      <c r="C45" s="102">
        <v>831</v>
      </c>
      <c r="D45" s="104">
        <f t="shared" si="0"/>
        <v>0</v>
      </c>
      <c r="E45" s="105"/>
      <c r="F45" s="105"/>
      <c r="G45" s="105"/>
      <c r="H45" s="104"/>
      <c r="I45" s="104"/>
      <c r="J45" s="104"/>
      <c r="K45" s="104"/>
    </row>
    <row r="46" spans="1:11" s="25" customFormat="1" ht="33" customHeight="1">
      <c r="A46" s="97" t="s">
        <v>196</v>
      </c>
      <c r="B46" s="101">
        <v>260</v>
      </c>
      <c r="C46" s="102"/>
      <c r="D46" s="104">
        <f>E46+G46+H46+J46+K46</f>
        <v>8068062.06</v>
      </c>
      <c r="E46" s="105">
        <f>E49</f>
        <v>6023465.7</v>
      </c>
      <c r="F46" s="105"/>
      <c r="G46" s="105">
        <f>G49</f>
        <v>791186.97</v>
      </c>
      <c r="H46" s="105"/>
      <c r="I46" s="105"/>
      <c r="J46" s="105">
        <f>J49</f>
        <v>1253409.39</v>
      </c>
      <c r="K46" s="105"/>
    </row>
    <row r="47" spans="1:11" s="25" customFormat="1" ht="27.75" customHeight="1">
      <c r="A47" s="99" t="s">
        <v>1</v>
      </c>
      <c r="B47" s="101"/>
      <c r="C47" s="102"/>
      <c r="D47" s="104">
        <f t="shared" si="0"/>
        <v>0</v>
      </c>
      <c r="E47" s="105"/>
      <c r="F47" s="105"/>
      <c r="G47" s="105"/>
      <c r="H47" s="104"/>
      <c r="I47" s="104"/>
      <c r="J47" s="104"/>
      <c r="K47" s="104"/>
    </row>
    <row r="48" spans="1:11" s="25" customFormat="1" ht="54" customHeight="1">
      <c r="A48" s="99" t="s">
        <v>191</v>
      </c>
      <c r="B48" s="101"/>
      <c r="C48" s="102">
        <v>243</v>
      </c>
      <c r="D48" s="104">
        <f>E48+G48+H48+J48+K48</f>
        <v>0</v>
      </c>
      <c r="E48" s="105"/>
      <c r="F48" s="105"/>
      <c r="G48" s="105"/>
      <c r="H48" s="105"/>
      <c r="I48" s="105"/>
      <c r="J48" s="105"/>
      <c r="K48" s="105"/>
    </row>
    <row r="49" spans="1:11" s="25" customFormat="1" ht="60" customHeight="1">
      <c r="A49" s="99" t="s">
        <v>192</v>
      </c>
      <c r="B49" s="101"/>
      <c r="C49" s="102">
        <v>244</v>
      </c>
      <c r="D49" s="104">
        <f>E49+G49+H49+J49+K49</f>
        <v>8068062.06</v>
      </c>
      <c r="E49" s="104">
        <v>6023465.7</v>
      </c>
      <c r="F49" s="104"/>
      <c r="G49" s="104">
        <v>791186.97</v>
      </c>
      <c r="H49" s="105"/>
      <c r="I49" s="105"/>
      <c r="J49" s="105">
        <v>1253409.39</v>
      </c>
      <c r="K49" s="105"/>
    </row>
    <row r="50" spans="1:11" s="25" customFormat="1" ht="26.25" customHeight="1">
      <c r="A50" s="99" t="s">
        <v>1</v>
      </c>
      <c r="B50" s="101"/>
      <c r="C50" s="102"/>
      <c r="D50" s="104">
        <f t="shared" si="0"/>
        <v>0</v>
      </c>
      <c r="E50" s="105"/>
      <c r="F50" s="105"/>
      <c r="G50" s="105"/>
      <c r="H50" s="105"/>
      <c r="I50" s="105"/>
      <c r="J50" s="105"/>
      <c r="K50" s="105"/>
    </row>
    <row r="51" spans="1:11" s="25" customFormat="1" ht="33.75" customHeight="1">
      <c r="A51" s="99" t="s">
        <v>197</v>
      </c>
      <c r="B51" s="101"/>
      <c r="C51" s="102"/>
      <c r="D51" s="104">
        <f t="shared" si="0"/>
        <v>4759753.03</v>
      </c>
      <c r="E51" s="104">
        <v>4537753.03</v>
      </c>
      <c r="F51" s="104"/>
      <c r="G51" s="104"/>
      <c r="H51" s="104"/>
      <c r="I51" s="104"/>
      <c r="J51" s="104">
        <v>222000</v>
      </c>
      <c r="K51" s="104"/>
    </row>
    <row r="52" spans="1:11" s="25" customFormat="1" ht="34.5" customHeight="1">
      <c r="A52" s="99" t="s">
        <v>125</v>
      </c>
      <c r="B52" s="101"/>
      <c r="C52" s="102"/>
      <c r="D52" s="104">
        <f t="shared" si="0"/>
        <v>0</v>
      </c>
      <c r="E52" s="105"/>
      <c r="F52" s="105"/>
      <c r="G52" s="105"/>
      <c r="H52" s="105"/>
      <c r="I52" s="105"/>
      <c r="J52" s="105"/>
      <c r="K52" s="105"/>
    </row>
    <row r="53" spans="1:11" s="25" customFormat="1" ht="53.25" customHeight="1">
      <c r="A53" s="100" t="s">
        <v>339</v>
      </c>
      <c r="B53" s="103"/>
      <c r="C53" s="102"/>
      <c r="D53" s="104">
        <f t="shared" si="0"/>
        <v>791186.97</v>
      </c>
      <c r="E53" s="105"/>
      <c r="F53" s="105"/>
      <c r="G53" s="105">
        <v>791186.97</v>
      </c>
      <c r="H53" s="105"/>
      <c r="I53" s="105"/>
      <c r="J53" s="105"/>
      <c r="K53" s="105"/>
    </row>
    <row r="54" spans="1:11" s="25" customFormat="1" ht="45" customHeight="1">
      <c r="A54" s="99" t="s">
        <v>237</v>
      </c>
      <c r="B54" s="101"/>
      <c r="C54" s="102">
        <v>416</v>
      </c>
      <c r="D54" s="104">
        <f t="shared" si="0"/>
        <v>0</v>
      </c>
      <c r="E54" s="105"/>
      <c r="F54" s="105"/>
      <c r="G54" s="105"/>
      <c r="H54" s="105"/>
      <c r="I54" s="105"/>
      <c r="J54" s="105"/>
      <c r="K54" s="105"/>
    </row>
    <row r="55" spans="1:11" s="25" customFormat="1" ht="21" customHeight="1">
      <c r="A55" s="99" t="s">
        <v>7</v>
      </c>
      <c r="B55" s="101">
        <v>300</v>
      </c>
      <c r="C55" s="102" t="s">
        <v>12</v>
      </c>
      <c r="D55" s="104"/>
      <c r="E55" s="105"/>
      <c r="F55" s="105"/>
      <c r="G55" s="105"/>
      <c r="H55" s="105"/>
      <c r="I55" s="105"/>
      <c r="J55" s="105">
        <v>0</v>
      </c>
      <c r="K55" s="105"/>
    </row>
    <row r="56" spans="1:11" s="25" customFormat="1" ht="20.25">
      <c r="A56" s="99" t="s">
        <v>1</v>
      </c>
      <c r="B56" s="101"/>
      <c r="C56" s="102"/>
      <c r="D56" s="104"/>
      <c r="E56" s="104"/>
      <c r="F56" s="104"/>
      <c r="G56" s="104"/>
      <c r="H56" s="104"/>
      <c r="I56" s="104"/>
      <c r="J56" s="104"/>
      <c r="K56" s="104"/>
    </row>
    <row r="57" spans="1:11" s="25" customFormat="1" ht="20.25">
      <c r="A57" s="99" t="s">
        <v>14</v>
      </c>
      <c r="B57" s="101">
        <v>310</v>
      </c>
      <c r="C57" s="102"/>
      <c r="D57" s="104"/>
      <c r="E57" s="105"/>
      <c r="F57" s="105"/>
      <c r="G57" s="105"/>
      <c r="H57" s="105"/>
      <c r="I57" s="105"/>
      <c r="J57" s="105"/>
      <c r="K57" s="105"/>
    </row>
    <row r="58" spans="1:11" s="25" customFormat="1" ht="20.25">
      <c r="A58" s="99" t="s">
        <v>15</v>
      </c>
      <c r="B58" s="101">
        <v>320</v>
      </c>
      <c r="C58" s="102"/>
      <c r="D58" s="104"/>
      <c r="E58" s="105"/>
      <c r="F58" s="105"/>
      <c r="G58" s="105"/>
      <c r="H58" s="105"/>
      <c r="I58" s="105"/>
      <c r="J58" s="105"/>
      <c r="K58" s="105"/>
    </row>
    <row r="59" spans="1:11" s="25" customFormat="1" ht="20.25">
      <c r="A59" s="99" t="s">
        <v>16</v>
      </c>
      <c r="B59" s="101">
        <v>400</v>
      </c>
      <c r="C59" s="102"/>
      <c r="D59" s="104"/>
      <c r="E59" s="105"/>
      <c r="F59" s="105"/>
      <c r="G59" s="105"/>
      <c r="H59" s="105"/>
      <c r="I59" s="105"/>
      <c r="J59" s="105"/>
      <c r="K59" s="105"/>
    </row>
    <row r="60" spans="1:11" s="25" customFormat="1" ht="20.25">
      <c r="A60" s="99" t="s">
        <v>1</v>
      </c>
      <c r="B60" s="101"/>
      <c r="C60" s="102"/>
      <c r="D60" s="104"/>
      <c r="E60" s="105"/>
      <c r="F60" s="105"/>
      <c r="G60" s="105"/>
      <c r="H60" s="105"/>
      <c r="I60" s="105"/>
      <c r="J60" s="105"/>
      <c r="K60" s="105"/>
    </row>
    <row r="61" spans="1:11" s="25" customFormat="1" ht="20.25">
      <c r="A61" s="99" t="s">
        <v>17</v>
      </c>
      <c r="B61" s="101">
        <v>410</v>
      </c>
      <c r="C61" s="102"/>
      <c r="D61" s="104"/>
      <c r="E61" s="105"/>
      <c r="F61" s="105"/>
      <c r="G61" s="105"/>
      <c r="H61" s="105"/>
      <c r="I61" s="105"/>
      <c r="J61" s="105"/>
      <c r="K61" s="105"/>
    </row>
    <row r="62" spans="1:11" s="25" customFormat="1" ht="20.25">
      <c r="A62" s="99" t="s">
        <v>18</v>
      </c>
      <c r="B62" s="101">
        <v>420</v>
      </c>
      <c r="C62" s="102"/>
      <c r="D62" s="104"/>
      <c r="E62" s="105"/>
      <c r="F62" s="105"/>
      <c r="G62" s="105"/>
      <c r="H62" s="105"/>
      <c r="I62" s="105"/>
      <c r="J62" s="105"/>
      <c r="K62" s="105"/>
    </row>
    <row r="63" spans="1:11" s="25" customFormat="1" ht="20.25">
      <c r="A63" s="99" t="s">
        <v>19</v>
      </c>
      <c r="B63" s="101">
        <v>500</v>
      </c>
      <c r="C63" s="102" t="s">
        <v>12</v>
      </c>
      <c r="D63" s="104">
        <f>E63+J63</f>
        <v>769660.4199999999</v>
      </c>
      <c r="E63" s="105">
        <v>389757.7</v>
      </c>
      <c r="F63" s="105"/>
      <c r="G63" s="105"/>
      <c r="H63" s="105"/>
      <c r="I63" s="105"/>
      <c r="J63" s="105">
        <v>379902.72</v>
      </c>
      <c r="K63" s="105"/>
    </row>
    <row r="64" spans="1:11" s="25" customFormat="1" ht="20.25">
      <c r="A64" s="99" t="s">
        <v>20</v>
      </c>
      <c r="B64" s="101">
        <v>600</v>
      </c>
      <c r="C64" s="102" t="s">
        <v>12</v>
      </c>
      <c r="D64" s="104"/>
      <c r="E64" s="105"/>
      <c r="F64" s="105"/>
      <c r="G64" s="105"/>
      <c r="H64" s="105"/>
      <c r="I64" s="105"/>
      <c r="J64" s="105"/>
      <c r="K64" s="105"/>
    </row>
    <row r="65" spans="1:11" s="25" customFormat="1" ht="20.25">
      <c r="A65" s="99" t="s">
        <v>131</v>
      </c>
      <c r="B65" s="99"/>
      <c r="C65" s="102"/>
      <c r="D65" s="104"/>
      <c r="E65" s="104"/>
      <c r="F65" s="104"/>
      <c r="G65" s="104"/>
      <c r="H65" s="104"/>
      <c r="I65" s="104"/>
      <c r="J65" s="104"/>
      <c r="K65" s="104"/>
    </row>
    <row r="66" spans="1:11" s="25" customFormat="1" ht="81">
      <c r="A66" s="99" t="s">
        <v>132</v>
      </c>
      <c r="B66" s="99"/>
      <c r="C66" s="102"/>
      <c r="D66" s="104"/>
      <c r="E66" s="105"/>
      <c r="F66" s="105"/>
      <c r="G66" s="105"/>
      <c r="H66" s="105"/>
      <c r="I66" s="105"/>
      <c r="J66" s="105"/>
      <c r="K66" s="105"/>
    </row>
    <row r="67" spans="1:11" s="25" customFormat="1" ht="20.25">
      <c r="A67" s="99" t="s">
        <v>133</v>
      </c>
      <c r="B67" s="99"/>
      <c r="C67" s="102"/>
      <c r="D67" s="104"/>
      <c r="E67" s="105"/>
      <c r="F67" s="105"/>
      <c r="G67" s="105"/>
      <c r="H67" s="105"/>
      <c r="I67" s="105"/>
      <c r="J67" s="105"/>
      <c r="K67" s="105"/>
    </row>
    <row r="69" spans="7:11" ht="15">
      <c r="G69" s="30"/>
      <c r="H69" s="30"/>
      <c r="I69" s="30"/>
      <c r="J69" s="30"/>
      <c r="K69" s="30"/>
    </row>
    <row r="70" spans="1:7" ht="18.75">
      <c r="A70" s="83"/>
      <c r="B70" s="83"/>
      <c r="C70" s="83"/>
      <c r="D70" s="83"/>
      <c r="E70" s="83"/>
      <c r="F70" s="83"/>
      <c r="G70" s="83"/>
    </row>
  </sheetData>
  <sheetProtection/>
  <mergeCells count="14">
    <mergeCell ref="D6:D8"/>
    <mergeCell ref="E6:K6"/>
    <mergeCell ref="E7:E8"/>
    <mergeCell ref="F7:F8"/>
    <mergeCell ref="G7:G8"/>
    <mergeCell ref="H7:H8"/>
    <mergeCell ref="I7:I8"/>
    <mergeCell ref="J7:K7"/>
    <mergeCell ref="A2:K2"/>
    <mergeCell ref="A3:K3"/>
    <mergeCell ref="A5:A8"/>
    <mergeCell ref="B5:B8"/>
    <mergeCell ref="C5:C8"/>
    <mergeCell ref="D5:K5"/>
  </mergeCells>
  <printOptions/>
  <pageMargins left="0.1968503937007874" right="0.1968503937007874" top="0.1968503937007874" bottom="0" header="0.5118110236220472" footer="0.5118110236220472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zoomScale="66" zoomScaleNormal="66" zoomScalePageLayoutView="0" workbookViewId="0" topLeftCell="A1">
      <pane xSplit="3" ySplit="9" topLeftCell="D2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53" sqref="H53"/>
    </sheetView>
  </sheetViews>
  <sheetFormatPr defaultColWidth="0.875" defaultRowHeight="12.75"/>
  <cols>
    <col min="1" max="1" width="93.375" style="21" customWidth="1"/>
    <col min="2" max="2" width="10.125" style="21" customWidth="1"/>
    <col min="3" max="3" width="14.75390625" style="21" customWidth="1"/>
    <col min="4" max="4" width="26.625" style="21" customWidth="1"/>
    <col min="5" max="5" width="28.75390625" style="21" customWidth="1"/>
    <col min="6" max="6" width="22.75390625" style="21" customWidth="1"/>
    <col min="7" max="7" width="25.375" style="21" customWidth="1"/>
    <col min="8" max="8" width="21.125" style="21" customWidth="1"/>
    <col min="9" max="9" width="17.00390625" style="21" customWidth="1"/>
    <col min="10" max="10" width="34.25390625" style="21" customWidth="1"/>
    <col min="11" max="11" width="21.125" style="21" customWidth="1"/>
    <col min="12" max="16384" width="0.875" style="21" customWidth="1"/>
  </cols>
  <sheetData>
    <row r="1" ht="24.75" customHeight="1">
      <c r="K1" s="126" t="s">
        <v>233</v>
      </c>
    </row>
    <row r="2" spans="1:11" ht="24.75" customHeight="1">
      <c r="A2" s="157" t="s">
        <v>214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24.75" customHeight="1">
      <c r="A3" s="157" t="s">
        <v>386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ht="24.75" customHeight="1"/>
    <row r="5" spans="1:11" s="22" customFormat="1" ht="24.75" customHeight="1">
      <c r="A5" s="153" t="s">
        <v>0</v>
      </c>
      <c r="B5" s="153" t="s">
        <v>11</v>
      </c>
      <c r="C5" s="153" t="s">
        <v>113</v>
      </c>
      <c r="D5" s="160" t="s">
        <v>194</v>
      </c>
      <c r="E5" s="161"/>
      <c r="F5" s="161"/>
      <c r="G5" s="161"/>
      <c r="H5" s="161"/>
      <c r="I5" s="161"/>
      <c r="J5" s="161"/>
      <c r="K5" s="161"/>
    </row>
    <row r="6" spans="1:11" s="22" customFormat="1" ht="18.75">
      <c r="A6" s="159"/>
      <c r="B6" s="159"/>
      <c r="C6" s="159"/>
      <c r="D6" s="153" t="s">
        <v>6</v>
      </c>
      <c r="E6" s="155" t="s">
        <v>195</v>
      </c>
      <c r="F6" s="156"/>
      <c r="G6" s="156"/>
      <c r="H6" s="156"/>
      <c r="I6" s="156"/>
      <c r="J6" s="156"/>
      <c r="K6" s="156"/>
    </row>
    <row r="7" spans="1:11" s="22" customFormat="1" ht="15" customHeight="1">
      <c r="A7" s="159"/>
      <c r="B7" s="159"/>
      <c r="C7" s="159"/>
      <c r="D7" s="159"/>
      <c r="E7" s="153" t="s">
        <v>335</v>
      </c>
      <c r="F7" s="153" t="s">
        <v>336</v>
      </c>
      <c r="G7" s="153" t="s">
        <v>105</v>
      </c>
      <c r="H7" s="153" t="s">
        <v>114</v>
      </c>
      <c r="I7" s="153" t="s">
        <v>338</v>
      </c>
      <c r="J7" s="155" t="s">
        <v>106</v>
      </c>
      <c r="K7" s="156"/>
    </row>
    <row r="8" spans="1:11" s="24" customFormat="1" ht="208.5" customHeight="1">
      <c r="A8" s="154"/>
      <c r="B8" s="154"/>
      <c r="C8" s="154"/>
      <c r="D8" s="154"/>
      <c r="E8" s="154"/>
      <c r="F8" s="154"/>
      <c r="G8" s="154"/>
      <c r="H8" s="154"/>
      <c r="I8" s="154"/>
      <c r="J8" s="125" t="s">
        <v>107</v>
      </c>
      <c r="K8" s="125" t="s">
        <v>115</v>
      </c>
    </row>
    <row r="9" spans="1:11" s="24" customFormat="1" ht="1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124" t="s">
        <v>337</v>
      </c>
      <c r="G9" s="32">
        <v>6</v>
      </c>
      <c r="H9" s="32">
        <v>7</v>
      </c>
      <c r="I9" s="23">
        <v>8</v>
      </c>
      <c r="J9" s="23">
        <v>9</v>
      </c>
      <c r="K9" s="23">
        <v>10</v>
      </c>
    </row>
    <row r="10" spans="1:11" s="25" customFormat="1" ht="20.25">
      <c r="A10" s="97" t="s">
        <v>33</v>
      </c>
      <c r="B10" s="101">
        <v>100</v>
      </c>
      <c r="C10" s="102" t="s">
        <v>12</v>
      </c>
      <c r="D10" s="104">
        <f>E10+G10+J10+H10+K10</f>
        <v>31562895</v>
      </c>
      <c r="E10" s="104">
        <f>E16</f>
        <v>26278599</v>
      </c>
      <c r="F10" s="105" t="s">
        <v>12</v>
      </c>
      <c r="G10" s="104">
        <f>G17</f>
        <v>4484296</v>
      </c>
      <c r="H10" s="105">
        <f>H18</f>
        <v>0</v>
      </c>
      <c r="I10" s="105" t="s">
        <v>12</v>
      </c>
      <c r="J10" s="105">
        <f>J11+J12+J13+J14+J19+J20</f>
        <v>800000</v>
      </c>
      <c r="K10" s="105"/>
    </row>
    <row r="11" spans="1:11" s="25" customFormat="1" ht="29.25" customHeight="1">
      <c r="A11" s="98" t="s">
        <v>116</v>
      </c>
      <c r="B11" s="101">
        <v>110</v>
      </c>
      <c r="C11" s="102">
        <v>120</v>
      </c>
      <c r="D11" s="104">
        <f>J11</f>
        <v>0</v>
      </c>
      <c r="E11" s="105" t="s">
        <v>12</v>
      </c>
      <c r="F11" s="105" t="s">
        <v>12</v>
      </c>
      <c r="G11" s="105" t="s">
        <v>12</v>
      </c>
      <c r="H11" s="105" t="s">
        <v>12</v>
      </c>
      <c r="I11" s="105" t="s">
        <v>12</v>
      </c>
      <c r="J11" s="105"/>
      <c r="K11" s="105" t="s">
        <v>12</v>
      </c>
    </row>
    <row r="12" spans="1:11" s="25" customFormat="1" ht="30" customHeight="1">
      <c r="A12" s="99" t="s">
        <v>13</v>
      </c>
      <c r="B12" s="101">
        <v>120</v>
      </c>
      <c r="C12" s="102">
        <v>130</v>
      </c>
      <c r="D12" s="104">
        <f>J12</f>
        <v>0</v>
      </c>
      <c r="E12" s="104"/>
      <c r="F12" s="104" t="s">
        <v>12</v>
      </c>
      <c r="G12" s="104" t="s">
        <v>12</v>
      </c>
      <c r="H12" s="104" t="s">
        <v>12</v>
      </c>
      <c r="I12" s="104" t="s">
        <v>12</v>
      </c>
      <c r="J12" s="104"/>
      <c r="K12" s="104"/>
    </row>
    <row r="13" spans="1:11" s="25" customFormat="1" ht="46.5" customHeight="1">
      <c r="A13" s="99" t="s">
        <v>117</v>
      </c>
      <c r="B13" s="101">
        <v>130</v>
      </c>
      <c r="C13" s="102"/>
      <c r="D13" s="104">
        <f>J13</f>
        <v>800000</v>
      </c>
      <c r="E13" s="105" t="s">
        <v>12</v>
      </c>
      <c r="F13" s="105" t="s">
        <v>12</v>
      </c>
      <c r="G13" s="105" t="s">
        <v>12</v>
      </c>
      <c r="H13" s="105" t="s">
        <v>12</v>
      </c>
      <c r="I13" s="105" t="s">
        <v>12</v>
      </c>
      <c r="J13" s="105">
        <v>800000</v>
      </c>
      <c r="K13" s="105" t="s">
        <v>12</v>
      </c>
    </row>
    <row r="14" spans="1:11" s="25" customFormat="1" ht="60.75" customHeight="1">
      <c r="A14" s="99" t="s">
        <v>118</v>
      </c>
      <c r="B14" s="101">
        <v>140</v>
      </c>
      <c r="C14" s="102"/>
      <c r="D14" s="104">
        <f>J14</f>
        <v>0</v>
      </c>
      <c r="E14" s="104" t="s">
        <v>12</v>
      </c>
      <c r="F14" s="105" t="s">
        <v>12</v>
      </c>
      <c r="G14" s="105" t="s">
        <v>12</v>
      </c>
      <c r="H14" s="105" t="s">
        <v>12</v>
      </c>
      <c r="I14" s="105" t="s">
        <v>12</v>
      </c>
      <c r="J14" s="105"/>
      <c r="K14" s="105" t="s">
        <v>12</v>
      </c>
    </row>
    <row r="15" spans="1:11" s="25" customFormat="1" ht="20.25" customHeight="1">
      <c r="A15" s="99" t="s">
        <v>119</v>
      </c>
      <c r="B15" s="101">
        <v>150</v>
      </c>
      <c r="C15" s="102"/>
      <c r="D15" s="104"/>
      <c r="E15" s="105" t="s">
        <v>12</v>
      </c>
      <c r="F15" s="105" t="s">
        <v>12</v>
      </c>
      <c r="G15" s="105" t="s">
        <v>12</v>
      </c>
      <c r="H15" s="105" t="s">
        <v>12</v>
      </c>
      <c r="I15" s="105" t="s">
        <v>12</v>
      </c>
      <c r="J15" s="105" t="s">
        <v>12</v>
      </c>
      <c r="K15" s="105" t="s">
        <v>12</v>
      </c>
    </row>
    <row r="16" spans="1:11" s="25" customFormat="1" ht="25.5" customHeight="1">
      <c r="A16" s="99" t="s">
        <v>217</v>
      </c>
      <c r="B16" s="101">
        <v>151</v>
      </c>
      <c r="C16" s="102">
        <v>130</v>
      </c>
      <c r="D16" s="104">
        <f>E16</f>
        <v>26278599</v>
      </c>
      <c r="E16" s="105">
        <v>26278599</v>
      </c>
      <c r="F16" s="105" t="s">
        <v>12</v>
      </c>
      <c r="G16" s="105" t="s">
        <v>12</v>
      </c>
      <c r="H16" s="105" t="s">
        <v>12</v>
      </c>
      <c r="I16" s="105" t="s">
        <v>12</v>
      </c>
      <c r="J16" s="105" t="s">
        <v>12</v>
      </c>
      <c r="K16" s="105" t="s">
        <v>12</v>
      </c>
    </row>
    <row r="17" spans="1:11" s="25" customFormat="1" ht="24" customHeight="1">
      <c r="A17" s="99" t="s">
        <v>234</v>
      </c>
      <c r="B17" s="101">
        <v>152</v>
      </c>
      <c r="C17" s="102">
        <v>180</v>
      </c>
      <c r="D17" s="104">
        <f>G17</f>
        <v>4484296</v>
      </c>
      <c r="E17" s="105" t="s">
        <v>12</v>
      </c>
      <c r="F17" s="105" t="s">
        <v>12</v>
      </c>
      <c r="G17" s="105">
        <v>4484296</v>
      </c>
      <c r="H17" s="105" t="s">
        <v>12</v>
      </c>
      <c r="I17" s="105" t="s">
        <v>12</v>
      </c>
      <c r="J17" s="105" t="s">
        <v>12</v>
      </c>
      <c r="K17" s="105" t="s">
        <v>12</v>
      </c>
    </row>
    <row r="18" spans="1:11" s="25" customFormat="1" ht="48.75" customHeight="1">
      <c r="A18" s="99" t="s">
        <v>340</v>
      </c>
      <c r="B18" s="101">
        <v>153</v>
      </c>
      <c r="C18" s="102"/>
      <c r="D18" s="104">
        <f>H18</f>
        <v>0</v>
      </c>
      <c r="E18" s="105" t="s">
        <v>12</v>
      </c>
      <c r="F18" s="105" t="s">
        <v>12</v>
      </c>
      <c r="G18" s="105" t="s">
        <v>12</v>
      </c>
      <c r="H18" s="105"/>
      <c r="I18" s="105" t="s">
        <v>12</v>
      </c>
      <c r="J18" s="105" t="s">
        <v>12</v>
      </c>
      <c r="K18" s="105" t="s">
        <v>12</v>
      </c>
    </row>
    <row r="19" spans="1:11" s="25" customFormat="1" ht="20.25">
      <c r="A19" s="99" t="s">
        <v>120</v>
      </c>
      <c r="B19" s="101">
        <v>160</v>
      </c>
      <c r="C19" s="102"/>
      <c r="D19" s="104">
        <f>J19+K19</f>
        <v>0</v>
      </c>
      <c r="E19" s="105" t="s">
        <v>12</v>
      </c>
      <c r="F19" s="105" t="s">
        <v>12</v>
      </c>
      <c r="G19" s="105" t="s">
        <v>12</v>
      </c>
      <c r="H19" s="105" t="s">
        <v>12</v>
      </c>
      <c r="I19" s="105" t="s">
        <v>12</v>
      </c>
      <c r="J19" s="105"/>
      <c r="K19" s="105"/>
    </row>
    <row r="20" spans="1:11" s="25" customFormat="1" ht="29.25" customHeight="1">
      <c r="A20" s="99" t="s">
        <v>121</v>
      </c>
      <c r="B20" s="101">
        <v>180</v>
      </c>
      <c r="C20" s="102" t="s">
        <v>12</v>
      </c>
      <c r="D20" s="104">
        <f>J20</f>
        <v>0</v>
      </c>
      <c r="E20" s="105" t="s">
        <v>12</v>
      </c>
      <c r="F20" s="105" t="s">
        <v>12</v>
      </c>
      <c r="G20" s="105" t="s">
        <v>12</v>
      </c>
      <c r="H20" s="105" t="s">
        <v>12</v>
      </c>
      <c r="I20" s="105" t="s">
        <v>12</v>
      </c>
      <c r="J20" s="105"/>
      <c r="K20" s="105" t="s">
        <v>12</v>
      </c>
    </row>
    <row r="21" spans="1:11" s="25" customFormat="1" ht="37.5" customHeight="1">
      <c r="A21" s="97" t="s">
        <v>122</v>
      </c>
      <c r="B21" s="101">
        <v>200</v>
      </c>
      <c r="C21" s="102" t="s">
        <v>12</v>
      </c>
      <c r="D21" s="104">
        <f>E21+G21+H21+J21+K21</f>
        <v>31562895</v>
      </c>
      <c r="E21" s="105">
        <f>E22+E30+E37+E42+E43+E46</f>
        <v>26278599</v>
      </c>
      <c r="F21" s="105" t="s">
        <v>12</v>
      </c>
      <c r="G21" s="105">
        <f>G22+G30+G37+G42+G43+G46</f>
        <v>4484296</v>
      </c>
      <c r="H21" s="105">
        <f>H22+H30+H37+H42+H43+H46</f>
        <v>0</v>
      </c>
      <c r="I21" s="105" t="s">
        <v>12</v>
      </c>
      <c r="J21" s="105">
        <f>J22+J30+J37+J42+J43+J46</f>
        <v>800000</v>
      </c>
      <c r="K21" s="105">
        <f>K22+K30+K37+K46+K42+K43+K46</f>
        <v>0</v>
      </c>
    </row>
    <row r="22" spans="1:11" s="25" customFormat="1" ht="33.75" customHeight="1">
      <c r="A22" s="97" t="s">
        <v>123</v>
      </c>
      <c r="B22" s="101">
        <v>210</v>
      </c>
      <c r="C22" s="102"/>
      <c r="D22" s="104">
        <f>E22+G22+H22+J22+K22</f>
        <v>21260274</v>
      </c>
      <c r="E22" s="105">
        <f>E26+E27+E28+E29</f>
        <v>19925954</v>
      </c>
      <c r="F22" s="105"/>
      <c r="G22" s="105">
        <f>G24+G28+G29</f>
        <v>839320</v>
      </c>
      <c r="H22" s="105">
        <f>H24+H28+H29</f>
        <v>0</v>
      </c>
      <c r="I22" s="105"/>
      <c r="J22" s="105">
        <f>J24+J28+J29</f>
        <v>495000</v>
      </c>
      <c r="K22" s="105"/>
    </row>
    <row r="23" spans="1:11" s="25" customFormat="1" ht="20.25">
      <c r="A23" s="99" t="s">
        <v>1</v>
      </c>
      <c r="B23" s="101"/>
      <c r="C23" s="102"/>
      <c r="D23" s="104"/>
      <c r="E23" s="105"/>
      <c r="F23" s="105"/>
      <c r="G23" s="105"/>
      <c r="H23" s="105"/>
      <c r="I23" s="105"/>
      <c r="J23" s="105"/>
      <c r="K23" s="105"/>
    </row>
    <row r="24" spans="1:11" s="25" customFormat="1" ht="20.25">
      <c r="A24" s="99" t="s">
        <v>220</v>
      </c>
      <c r="B24" s="101">
        <v>211</v>
      </c>
      <c r="C24" s="102"/>
      <c r="D24" s="104">
        <f>E24+G24+H24+J24+K24</f>
        <v>20170842</v>
      </c>
      <c r="E24" s="105">
        <f>E26+E27</f>
        <v>19850842</v>
      </c>
      <c r="F24" s="105"/>
      <c r="G24" s="105">
        <f>G26+G27</f>
        <v>0</v>
      </c>
      <c r="H24" s="105">
        <f>H26+H27</f>
        <v>0</v>
      </c>
      <c r="I24" s="105"/>
      <c r="J24" s="105">
        <f>J26+J27</f>
        <v>320000</v>
      </c>
      <c r="K24" s="105"/>
    </row>
    <row r="25" spans="1:11" s="25" customFormat="1" ht="20.25">
      <c r="A25" s="99" t="s">
        <v>1</v>
      </c>
      <c r="B25" s="101"/>
      <c r="C25" s="102"/>
      <c r="D25" s="104"/>
      <c r="E25" s="105"/>
      <c r="F25" s="105"/>
      <c r="G25" s="105"/>
      <c r="H25" s="105"/>
      <c r="I25" s="105"/>
      <c r="J25" s="105"/>
      <c r="K25" s="105"/>
    </row>
    <row r="26" spans="1:11" s="25" customFormat="1" ht="37.5" customHeight="1">
      <c r="A26" s="99" t="s">
        <v>219</v>
      </c>
      <c r="B26" s="101"/>
      <c r="C26" s="102">
        <v>111</v>
      </c>
      <c r="D26" s="104">
        <f>E26+G26+H26+J26+K26</f>
        <v>15469783</v>
      </c>
      <c r="E26" s="105">
        <f>14381739+864684</f>
        <v>15246423</v>
      </c>
      <c r="F26" s="105"/>
      <c r="G26" s="105"/>
      <c r="H26" s="105"/>
      <c r="I26" s="105"/>
      <c r="J26" s="105">
        <v>223360</v>
      </c>
      <c r="K26" s="105"/>
    </row>
    <row r="27" spans="1:11" s="25" customFormat="1" ht="50.25" customHeight="1">
      <c r="A27" s="99" t="s">
        <v>34</v>
      </c>
      <c r="B27" s="101"/>
      <c r="C27" s="102">
        <v>119</v>
      </c>
      <c r="D27" s="104">
        <f>E27+G27+H27+J27+K27</f>
        <v>4701059</v>
      </c>
      <c r="E27" s="105">
        <f>4343285+261134</f>
        <v>4604419</v>
      </c>
      <c r="F27" s="105"/>
      <c r="G27" s="105"/>
      <c r="H27" s="105"/>
      <c r="I27" s="105"/>
      <c r="J27" s="105">
        <v>96640</v>
      </c>
      <c r="K27" s="105"/>
    </row>
    <row r="28" spans="1:11" s="25" customFormat="1" ht="48.75" customHeight="1">
      <c r="A28" s="99" t="s">
        <v>189</v>
      </c>
      <c r="B28" s="101">
        <v>212</v>
      </c>
      <c r="C28" s="102">
        <v>112</v>
      </c>
      <c r="D28" s="104">
        <f>E28+G28+H28+J28+K28</f>
        <v>1089432</v>
      </c>
      <c r="E28" s="105">
        <v>75112</v>
      </c>
      <c r="F28" s="105"/>
      <c r="G28" s="105">
        <v>839320</v>
      </c>
      <c r="H28" s="105"/>
      <c r="I28" s="105"/>
      <c r="J28" s="105">
        <v>175000</v>
      </c>
      <c r="K28" s="105"/>
    </row>
    <row r="29" spans="1:11" s="25" customFormat="1" ht="44.25" customHeight="1">
      <c r="A29" s="99" t="s">
        <v>190</v>
      </c>
      <c r="B29" s="101">
        <v>213</v>
      </c>
      <c r="C29" s="102">
        <v>113</v>
      </c>
      <c r="D29" s="104">
        <f aca="true" t="shared" si="0" ref="D29:D54">E29+G29+H29+J29+K29</f>
        <v>0</v>
      </c>
      <c r="E29" s="105"/>
      <c r="F29" s="105"/>
      <c r="G29" s="105"/>
      <c r="H29" s="105"/>
      <c r="I29" s="105"/>
      <c r="J29" s="105"/>
      <c r="K29" s="105"/>
    </row>
    <row r="30" spans="1:11" s="25" customFormat="1" ht="27.75" customHeight="1">
      <c r="A30" s="97" t="s">
        <v>218</v>
      </c>
      <c r="B30" s="101">
        <v>220</v>
      </c>
      <c r="C30" s="102"/>
      <c r="D30" s="104">
        <f>E30+G30+H30+J30+K30</f>
        <v>3042758</v>
      </c>
      <c r="E30" s="105"/>
      <c r="F30" s="105"/>
      <c r="G30" s="105">
        <f>G32+G34+G36+G33+G35</f>
        <v>3042758</v>
      </c>
      <c r="H30" s="105"/>
      <c r="I30" s="105"/>
      <c r="J30" s="105"/>
      <c r="K30" s="105"/>
    </row>
    <row r="31" spans="1:11" s="25" customFormat="1" ht="28.5" customHeight="1">
      <c r="A31" s="99" t="s">
        <v>1</v>
      </c>
      <c r="B31" s="101"/>
      <c r="C31" s="102"/>
      <c r="D31" s="104"/>
      <c r="E31" s="105"/>
      <c r="F31" s="105"/>
      <c r="G31" s="105"/>
      <c r="H31" s="105"/>
      <c r="I31" s="105"/>
      <c r="J31" s="105"/>
      <c r="K31" s="105"/>
    </row>
    <row r="32" spans="1:11" s="25" customFormat="1" ht="27.75" customHeight="1">
      <c r="A32" s="99" t="s">
        <v>126</v>
      </c>
      <c r="B32" s="101"/>
      <c r="C32" s="102">
        <v>321</v>
      </c>
      <c r="D32" s="104">
        <f t="shared" si="0"/>
        <v>2242455</v>
      </c>
      <c r="E32" s="105"/>
      <c r="F32" s="105"/>
      <c r="G32" s="105">
        <v>2242455</v>
      </c>
      <c r="H32" s="105"/>
      <c r="I32" s="105"/>
      <c r="J32" s="105"/>
      <c r="K32" s="105"/>
    </row>
    <row r="33" spans="1:11" s="25" customFormat="1" ht="39.75" customHeight="1">
      <c r="A33" s="99" t="s">
        <v>235</v>
      </c>
      <c r="B33" s="101"/>
      <c r="C33" s="102">
        <v>323</v>
      </c>
      <c r="D33" s="104">
        <f t="shared" si="0"/>
        <v>0</v>
      </c>
      <c r="E33" s="105"/>
      <c r="F33" s="105"/>
      <c r="G33" s="105"/>
      <c r="H33" s="105"/>
      <c r="I33" s="105"/>
      <c r="J33" s="105"/>
      <c r="K33" s="105"/>
    </row>
    <row r="34" spans="1:11" s="25" customFormat="1" ht="27.75" customHeight="1">
      <c r="A34" s="99" t="s">
        <v>127</v>
      </c>
      <c r="B34" s="101"/>
      <c r="C34" s="102">
        <v>340</v>
      </c>
      <c r="D34" s="104">
        <f t="shared" si="0"/>
        <v>800303</v>
      </c>
      <c r="E34" s="105"/>
      <c r="F34" s="105"/>
      <c r="G34" s="105">
        <v>800303</v>
      </c>
      <c r="H34" s="105"/>
      <c r="I34" s="105"/>
      <c r="J34" s="105"/>
      <c r="K34" s="105"/>
    </row>
    <row r="35" spans="1:11" s="25" customFormat="1" ht="28.5" customHeight="1">
      <c r="A35" s="99" t="s">
        <v>236</v>
      </c>
      <c r="B35" s="101"/>
      <c r="C35" s="102">
        <v>350</v>
      </c>
      <c r="D35" s="104">
        <f t="shared" si="0"/>
        <v>0</v>
      </c>
      <c r="E35" s="105"/>
      <c r="F35" s="105"/>
      <c r="G35" s="105"/>
      <c r="H35" s="105"/>
      <c r="I35" s="105"/>
      <c r="J35" s="105"/>
      <c r="K35" s="105"/>
    </row>
    <row r="36" spans="1:11" s="25" customFormat="1" ht="25.5" customHeight="1">
      <c r="A36" s="99" t="s">
        <v>188</v>
      </c>
      <c r="B36" s="101"/>
      <c r="C36" s="102">
        <v>360</v>
      </c>
      <c r="D36" s="104">
        <f t="shared" si="0"/>
        <v>0</v>
      </c>
      <c r="E36" s="105"/>
      <c r="F36" s="105"/>
      <c r="G36" s="105"/>
      <c r="H36" s="105"/>
      <c r="I36" s="105"/>
      <c r="J36" s="105"/>
      <c r="K36" s="105"/>
    </row>
    <row r="37" spans="1:11" s="25" customFormat="1" ht="27.75" customHeight="1">
      <c r="A37" s="97" t="s">
        <v>198</v>
      </c>
      <c r="B37" s="101">
        <v>230</v>
      </c>
      <c r="C37" s="102"/>
      <c r="D37" s="104">
        <f t="shared" si="0"/>
        <v>1002639</v>
      </c>
      <c r="E37" s="105">
        <f>E39+E40+E41</f>
        <v>977639</v>
      </c>
      <c r="F37" s="105"/>
      <c r="G37" s="105"/>
      <c r="H37" s="105"/>
      <c r="I37" s="105"/>
      <c r="J37" s="105">
        <f>J39+J40+J41</f>
        <v>25000</v>
      </c>
      <c r="K37" s="105"/>
    </row>
    <row r="38" spans="1:11" s="25" customFormat="1" ht="22.5" customHeight="1">
      <c r="A38" s="99" t="s">
        <v>124</v>
      </c>
      <c r="B38" s="101"/>
      <c r="C38" s="102"/>
      <c r="D38" s="104"/>
      <c r="E38" s="105"/>
      <c r="F38" s="105"/>
      <c r="G38" s="105"/>
      <c r="H38" s="105"/>
      <c r="I38" s="105"/>
      <c r="J38" s="105"/>
      <c r="K38" s="105"/>
    </row>
    <row r="39" spans="1:11" s="25" customFormat="1" ht="29.25" customHeight="1">
      <c r="A39" s="99" t="s">
        <v>129</v>
      </c>
      <c r="B39" s="101"/>
      <c r="C39" s="102">
        <v>851</v>
      </c>
      <c r="D39" s="104">
        <f t="shared" si="0"/>
        <v>977639</v>
      </c>
      <c r="E39" s="105">
        <v>977639</v>
      </c>
      <c r="F39" s="105"/>
      <c r="G39" s="105"/>
      <c r="H39" s="105"/>
      <c r="I39" s="105"/>
      <c r="J39" s="105"/>
      <c r="K39" s="105"/>
    </row>
    <row r="40" spans="1:11" s="25" customFormat="1" ht="28.5" customHeight="1">
      <c r="A40" s="99" t="s">
        <v>128</v>
      </c>
      <c r="B40" s="101"/>
      <c r="C40" s="102">
        <v>852</v>
      </c>
      <c r="D40" s="104">
        <f t="shared" si="0"/>
        <v>0</v>
      </c>
      <c r="E40" s="105"/>
      <c r="F40" s="105"/>
      <c r="G40" s="105"/>
      <c r="H40" s="105"/>
      <c r="I40" s="105"/>
      <c r="J40" s="105"/>
      <c r="K40" s="105"/>
    </row>
    <row r="41" spans="1:11" s="25" customFormat="1" ht="27" customHeight="1">
      <c r="A41" s="99" t="s">
        <v>130</v>
      </c>
      <c r="B41" s="101"/>
      <c r="C41" s="102">
        <v>853</v>
      </c>
      <c r="D41" s="104">
        <f t="shared" si="0"/>
        <v>25000</v>
      </c>
      <c r="E41" s="105"/>
      <c r="F41" s="105"/>
      <c r="G41" s="105"/>
      <c r="H41" s="105"/>
      <c r="I41" s="105"/>
      <c r="J41" s="105">
        <v>25000</v>
      </c>
      <c r="K41" s="105"/>
    </row>
    <row r="42" spans="1:11" s="25" customFormat="1" ht="29.25" customHeight="1">
      <c r="A42" s="99" t="s">
        <v>221</v>
      </c>
      <c r="B42" s="101">
        <v>240</v>
      </c>
      <c r="C42" s="102"/>
      <c r="D42" s="104">
        <f t="shared" si="0"/>
        <v>0</v>
      </c>
      <c r="E42" s="105"/>
      <c r="F42" s="105"/>
      <c r="G42" s="105"/>
      <c r="H42" s="105"/>
      <c r="I42" s="105"/>
      <c r="J42" s="105"/>
      <c r="K42" s="105"/>
    </row>
    <row r="43" spans="1:11" s="25" customFormat="1" ht="40.5" customHeight="1">
      <c r="A43" s="97" t="s">
        <v>222</v>
      </c>
      <c r="B43" s="101">
        <v>250</v>
      </c>
      <c r="C43" s="102"/>
      <c r="D43" s="104">
        <f t="shared" si="0"/>
        <v>0</v>
      </c>
      <c r="E43" s="105">
        <f>E44+E45</f>
        <v>0</v>
      </c>
      <c r="F43" s="105"/>
      <c r="G43" s="105">
        <f>G44+G45</f>
        <v>0</v>
      </c>
      <c r="H43" s="105"/>
      <c r="I43" s="105"/>
      <c r="J43" s="105">
        <f>J44+J45</f>
        <v>0</v>
      </c>
      <c r="K43" s="105"/>
    </row>
    <row r="44" spans="1:11" s="25" customFormat="1" ht="43.5" customHeight="1">
      <c r="A44" s="99" t="s">
        <v>237</v>
      </c>
      <c r="B44" s="101"/>
      <c r="C44" s="102">
        <v>416</v>
      </c>
      <c r="D44" s="104">
        <f t="shared" si="0"/>
        <v>0</v>
      </c>
      <c r="E44" s="105"/>
      <c r="F44" s="105"/>
      <c r="G44" s="105"/>
      <c r="H44" s="104"/>
      <c r="I44" s="104"/>
      <c r="J44" s="104"/>
      <c r="K44" s="104"/>
    </row>
    <row r="45" spans="1:11" s="25" customFormat="1" ht="45.75" customHeight="1">
      <c r="A45" s="99" t="s">
        <v>193</v>
      </c>
      <c r="B45" s="101"/>
      <c r="C45" s="102">
        <v>831</v>
      </c>
      <c r="D45" s="104">
        <f t="shared" si="0"/>
        <v>0</v>
      </c>
      <c r="E45" s="105"/>
      <c r="F45" s="105"/>
      <c r="G45" s="105"/>
      <c r="H45" s="104"/>
      <c r="I45" s="104"/>
      <c r="J45" s="104"/>
      <c r="K45" s="104"/>
    </row>
    <row r="46" spans="1:11" s="25" customFormat="1" ht="33" customHeight="1">
      <c r="A46" s="97" t="s">
        <v>196</v>
      </c>
      <c r="B46" s="101">
        <v>260</v>
      </c>
      <c r="C46" s="102"/>
      <c r="D46" s="104">
        <f>E46+G46+H46+J46+K46</f>
        <v>6257224</v>
      </c>
      <c r="E46" s="105">
        <f>E49</f>
        <v>5375006</v>
      </c>
      <c r="F46" s="105"/>
      <c r="G46" s="105">
        <f>G49</f>
        <v>602218</v>
      </c>
      <c r="H46" s="105"/>
      <c r="I46" s="105"/>
      <c r="J46" s="105">
        <f>J49</f>
        <v>280000</v>
      </c>
      <c r="K46" s="105"/>
    </row>
    <row r="47" spans="1:11" s="25" customFormat="1" ht="27.75" customHeight="1">
      <c r="A47" s="99" t="s">
        <v>1</v>
      </c>
      <c r="B47" s="101"/>
      <c r="C47" s="102"/>
      <c r="D47" s="104">
        <f t="shared" si="0"/>
        <v>0</v>
      </c>
      <c r="E47" s="105"/>
      <c r="F47" s="105"/>
      <c r="G47" s="105"/>
      <c r="H47" s="104"/>
      <c r="I47" s="104"/>
      <c r="J47" s="104"/>
      <c r="K47" s="104"/>
    </row>
    <row r="48" spans="1:11" s="25" customFormat="1" ht="54" customHeight="1">
      <c r="A48" s="99" t="s">
        <v>191</v>
      </c>
      <c r="B48" s="101"/>
      <c r="C48" s="102">
        <v>243</v>
      </c>
      <c r="D48" s="104">
        <f>E48+G48+H48+J48+K48</f>
        <v>0</v>
      </c>
      <c r="E48" s="105"/>
      <c r="F48" s="105"/>
      <c r="G48" s="105"/>
      <c r="H48" s="105"/>
      <c r="I48" s="105"/>
      <c r="J48" s="105"/>
      <c r="K48" s="105"/>
    </row>
    <row r="49" spans="1:11" s="25" customFormat="1" ht="60" customHeight="1">
      <c r="A49" s="99" t="s">
        <v>192</v>
      </c>
      <c r="B49" s="101"/>
      <c r="C49" s="102">
        <v>244</v>
      </c>
      <c r="D49" s="104">
        <f>E49+G49+H49+J49+K49</f>
        <v>6257224</v>
      </c>
      <c r="E49" s="104">
        <v>5375006</v>
      </c>
      <c r="F49" s="104"/>
      <c r="G49" s="104">
        <f>G53</f>
        <v>602218</v>
      </c>
      <c r="H49" s="105"/>
      <c r="I49" s="105"/>
      <c r="J49" s="105">
        <v>280000</v>
      </c>
      <c r="K49" s="105"/>
    </row>
    <row r="50" spans="1:11" s="25" customFormat="1" ht="26.25" customHeight="1">
      <c r="A50" s="99" t="s">
        <v>1</v>
      </c>
      <c r="B50" s="101"/>
      <c r="C50" s="102"/>
      <c r="D50" s="104">
        <f t="shared" si="0"/>
        <v>0</v>
      </c>
      <c r="E50" s="105"/>
      <c r="F50" s="105"/>
      <c r="G50" s="105"/>
      <c r="H50" s="105"/>
      <c r="I50" s="105"/>
      <c r="J50" s="105"/>
      <c r="K50" s="105"/>
    </row>
    <row r="51" spans="1:11" s="25" customFormat="1" ht="33.75" customHeight="1">
      <c r="A51" s="99" t="s">
        <v>197</v>
      </c>
      <c r="B51" s="101"/>
      <c r="C51" s="102"/>
      <c r="D51" s="104">
        <f t="shared" si="0"/>
        <v>4645294</v>
      </c>
      <c r="E51" s="104">
        <v>4419994</v>
      </c>
      <c r="F51" s="104"/>
      <c r="G51" s="104"/>
      <c r="H51" s="104"/>
      <c r="I51" s="104"/>
      <c r="J51" s="104">
        <v>225300</v>
      </c>
      <c r="K51" s="104"/>
    </row>
    <row r="52" spans="1:11" s="25" customFormat="1" ht="34.5" customHeight="1">
      <c r="A52" s="99" t="s">
        <v>125</v>
      </c>
      <c r="B52" s="101"/>
      <c r="C52" s="102"/>
      <c r="D52" s="104">
        <f t="shared" si="0"/>
        <v>0</v>
      </c>
      <c r="E52" s="105"/>
      <c r="F52" s="105"/>
      <c r="G52" s="105"/>
      <c r="H52" s="105"/>
      <c r="I52" s="105"/>
      <c r="J52" s="105"/>
      <c r="K52" s="105"/>
    </row>
    <row r="53" spans="1:11" s="25" customFormat="1" ht="53.25" customHeight="1">
      <c r="A53" s="100" t="s">
        <v>339</v>
      </c>
      <c r="B53" s="103"/>
      <c r="C53" s="102"/>
      <c r="D53" s="104">
        <f t="shared" si="0"/>
        <v>602218</v>
      </c>
      <c r="E53" s="105"/>
      <c r="F53" s="105"/>
      <c r="G53" s="105">
        <v>602218</v>
      </c>
      <c r="H53" s="105"/>
      <c r="I53" s="105"/>
      <c r="J53" s="105"/>
      <c r="K53" s="105"/>
    </row>
    <row r="54" spans="1:11" s="25" customFormat="1" ht="45" customHeight="1">
      <c r="A54" s="99" t="s">
        <v>237</v>
      </c>
      <c r="B54" s="101"/>
      <c r="C54" s="102">
        <v>416</v>
      </c>
      <c r="D54" s="104">
        <f t="shared" si="0"/>
        <v>0</v>
      </c>
      <c r="E54" s="105"/>
      <c r="F54" s="105"/>
      <c r="G54" s="105"/>
      <c r="H54" s="105"/>
      <c r="I54" s="105"/>
      <c r="J54" s="105"/>
      <c r="K54" s="105"/>
    </row>
    <row r="55" spans="1:11" s="25" customFormat="1" ht="21" customHeight="1">
      <c r="A55" s="99" t="s">
        <v>7</v>
      </c>
      <c r="B55" s="101">
        <v>300</v>
      </c>
      <c r="C55" s="102" t="s">
        <v>12</v>
      </c>
      <c r="D55" s="104"/>
      <c r="E55" s="105"/>
      <c r="F55" s="105"/>
      <c r="G55" s="105"/>
      <c r="H55" s="105"/>
      <c r="I55" s="105"/>
      <c r="J55" s="105">
        <v>0</v>
      </c>
      <c r="K55" s="105"/>
    </row>
    <row r="56" spans="1:11" s="25" customFormat="1" ht="20.25">
      <c r="A56" s="99" t="s">
        <v>1</v>
      </c>
      <c r="B56" s="101"/>
      <c r="C56" s="102"/>
      <c r="D56" s="104"/>
      <c r="E56" s="104"/>
      <c r="F56" s="104"/>
      <c r="G56" s="104"/>
      <c r="H56" s="104"/>
      <c r="I56" s="104"/>
      <c r="J56" s="104"/>
      <c r="K56" s="104"/>
    </row>
    <row r="57" spans="1:11" s="25" customFormat="1" ht="20.25">
      <c r="A57" s="99" t="s">
        <v>14</v>
      </c>
      <c r="B57" s="101">
        <v>310</v>
      </c>
      <c r="C57" s="102"/>
      <c r="D57" s="104"/>
      <c r="E57" s="105"/>
      <c r="F57" s="105"/>
      <c r="G57" s="105"/>
      <c r="H57" s="105"/>
      <c r="I57" s="105"/>
      <c r="J57" s="105"/>
      <c r="K57" s="105"/>
    </row>
    <row r="58" spans="1:11" s="25" customFormat="1" ht="20.25">
      <c r="A58" s="99" t="s">
        <v>15</v>
      </c>
      <c r="B58" s="101">
        <v>320</v>
      </c>
      <c r="C58" s="102"/>
      <c r="D58" s="104"/>
      <c r="E58" s="105"/>
      <c r="F58" s="105"/>
      <c r="G58" s="105"/>
      <c r="H58" s="105"/>
      <c r="I58" s="105"/>
      <c r="J58" s="105"/>
      <c r="K58" s="105"/>
    </row>
    <row r="59" spans="1:11" s="25" customFormat="1" ht="20.25">
      <c r="A59" s="99" t="s">
        <v>16</v>
      </c>
      <c r="B59" s="101">
        <v>400</v>
      </c>
      <c r="C59" s="102"/>
      <c r="D59" s="104"/>
      <c r="E59" s="105"/>
      <c r="F59" s="105"/>
      <c r="G59" s="105"/>
      <c r="H59" s="105"/>
      <c r="I59" s="105"/>
      <c r="J59" s="105"/>
      <c r="K59" s="105"/>
    </row>
    <row r="60" spans="1:11" s="25" customFormat="1" ht="20.25">
      <c r="A60" s="99" t="s">
        <v>1</v>
      </c>
      <c r="B60" s="101"/>
      <c r="C60" s="102"/>
      <c r="D60" s="104"/>
      <c r="E60" s="105"/>
      <c r="F60" s="105"/>
      <c r="G60" s="105"/>
      <c r="H60" s="105"/>
      <c r="I60" s="105"/>
      <c r="J60" s="105"/>
      <c r="K60" s="105"/>
    </row>
    <row r="61" spans="1:11" s="25" customFormat="1" ht="20.25">
      <c r="A61" s="99" t="s">
        <v>17</v>
      </c>
      <c r="B61" s="101">
        <v>410</v>
      </c>
      <c r="C61" s="102"/>
      <c r="D61" s="104"/>
      <c r="E61" s="105"/>
      <c r="F61" s="105"/>
      <c r="G61" s="105"/>
      <c r="H61" s="105"/>
      <c r="I61" s="105"/>
      <c r="J61" s="105"/>
      <c r="K61" s="105"/>
    </row>
    <row r="62" spans="1:11" s="25" customFormat="1" ht="20.25">
      <c r="A62" s="99" t="s">
        <v>18</v>
      </c>
      <c r="B62" s="101">
        <v>420</v>
      </c>
      <c r="C62" s="102"/>
      <c r="D62" s="104"/>
      <c r="E62" s="105"/>
      <c r="F62" s="105"/>
      <c r="G62" s="105"/>
      <c r="H62" s="105"/>
      <c r="I62" s="105"/>
      <c r="J62" s="105"/>
      <c r="K62" s="105"/>
    </row>
    <row r="63" spans="1:11" s="25" customFormat="1" ht="20.25">
      <c r="A63" s="99" t="s">
        <v>19</v>
      </c>
      <c r="B63" s="101">
        <v>500</v>
      </c>
      <c r="C63" s="102" t="s">
        <v>12</v>
      </c>
      <c r="D63" s="104"/>
      <c r="E63" s="105"/>
      <c r="F63" s="105"/>
      <c r="G63" s="105"/>
      <c r="H63" s="105"/>
      <c r="I63" s="105"/>
      <c r="J63" s="105"/>
      <c r="K63" s="105"/>
    </row>
    <row r="64" spans="1:11" s="25" customFormat="1" ht="20.25">
      <c r="A64" s="99" t="s">
        <v>20</v>
      </c>
      <c r="B64" s="101">
        <v>600</v>
      </c>
      <c r="C64" s="102" t="s">
        <v>12</v>
      </c>
      <c r="D64" s="104"/>
      <c r="E64" s="105"/>
      <c r="F64" s="105"/>
      <c r="G64" s="105"/>
      <c r="H64" s="105"/>
      <c r="I64" s="105"/>
      <c r="J64" s="105"/>
      <c r="K64" s="105"/>
    </row>
    <row r="65" spans="1:11" s="25" customFormat="1" ht="20.25">
      <c r="A65" s="99" t="s">
        <v>131</v>
      </c>
      <c r="B65" s="99"/>
      <c r="C65" s="102"/>
      <c r="D65" s="104"/>
      <c r="E65" s="104"/>
      <c r="F65" s="104"/>
      <c r="G65" s="104"/>
      <c r="H65" s="104"/>
      <c r="I65" s="104"/>
      <c r="J65" s="104"/>
      <c r="K65" s="104"/>
    </row>
    <row r="66" spans="1:11" s="25" customFormat="1" ht="81">
      <c r="A66" s="99" t="s">
        <v>132</v>
      </c>
      <c r="B66" s="99"/>
      <c r="C66" s="102"/>
      <c r="D66" s="104"/>
      <c r="E66" s="105"/>
      <c r="F66" s="105"/>
      <c r="G66" s="105"/>
      <c r="H66" s="105"/>
      <c r="I66" s="105"/>
      <c r="J66" s="105"/>
      <c r="K66" s="105"/>
    </row>
    <row r="67" spans="1:11" s="25" customFormat="1" ht="20.25">
      <c r="A67" s="99" t="s">
        <v>133</v>
      </c>
      <c r="B67" s="99"/>
      <c r="C67" s="102"/>
      <c r="D67" s="104"/>
      <c r="E67" s="105"/>
      <c r="F67" s="105"/>
      <c r="G67" s="105"/>
      <c r="H67" s="105"/>
      <c r="I67" s="105"/>
      <c r="J67" s="105"/>
      <c r="K67" s="105"/>
    </row>
    <row r="69" spans="7:11" ht="15">
      <c r="G69" s="30"/>
      <c r="H69" s="30"/>
      <c r="I69" s="30"/>
      <c r="J69" s="30"/>
      <c r="K69" s="30"/>
    </row>
    <row r="70" spans="1:7" ht="18.75">
      <c r="A70" s="83"/>
      <c r="B70" s="83"/>
      <c r="C70" s="83"/>
      <c r="D70" s="83"/>
      <c r="E70" s="83"/>
      <c r="F70" s="83"/>
      <c r="G70" s="83"/>
    </row>
  </sheetData>
  <sheetProtection/>
  <mergeCells count="14">
    <mergeCell ref="D6:D8"/>
    <mergeCell ref="E6:K6"/>
    <mergeCell ref="E7:E8"/>
    <mergeCell ref="F7:F8"/>
    <mergeCell ref="G7:G8"/>
    <mergeCell ref="H7:H8"/>
    <mergeCell ref="I7:I8"/>
    <mergeCell ref="J7:K7"/>
    <mergeCell ref="A2:K2"/>
    <mergeCell ref="A3:K3"/>
    <mergeCell ref="A5:A8"/>
    <mergeCell ref="B5:B8"/>
    <mergeCell ref="C5:C8"/>
    <mergeCell ref="D5:K5"/>
  </mergeCells>
  <printOptions/>
  <pageMargins left="0.1968503937007874" right="0.1968503937007874" top="0.1968503937007874" bottom="0" header="0.5118110236220472" footer="0.5118110236220472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zoomScale="66" zoomScaleNormal="66" zoomScalePageLayoutView="0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49" sqref="H49"/>
    </sheetView>
  </sheetViews>
  <sheetFormatPr defaultColWidth="0.875" defaultRowHeight="12.75"/>
  <cols>
    <col min="1" max="1" width="93.375" style="21" customWidth="1"/>
    <col min="2" max="2" width="10.125" style="21" customWidth="1"/>
    <col min="3" max="3" width="14.75390625" style="21" customWidth="1"/>
    <col min="4" max="4" width="26.625" style="21" customWidth="1"/>
    <col min="5" max="5" width="28.75390625" style="21" customWidth="1"/>
    <col min="6" max="6" width="22.75390625" style="21" customWidth="1"/>
    <col min="7" max="7" width="25.375" style="21" customWidth="1"/>
    <col min="8" max="8" width="21.125" style="21" customWidth="1"/>
    <col min="9" max="9" width="17.00390625" style="21" customWidth="1"/>
    <col min="10" max="10" width="34.25390625" style="21" customWidth="1"/>
    <col min="11" max="11" width="21.125" style="21" customWidth="1"/>
    <col min="12" max="16384" width="0.875" style="21" customWidth="1"/>
  </cols>
  <sheetData>
    <row r="1" ht="24.75" customHeight="1">
      <c r="K1" s="126" t="s">
        <v>233</v>
      </c>
    </row>
    <row r="2" spans="1:11" ht="24.75" customHeight="1">
      <c r="A2" s="157" t="s">
        <v>214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24.75" customHeight="1">
      <c r="A3" s="157" t="s">
        <v>471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ht="24.75" customHeight="1"/>
    <row r="5" spans="1:11" s="22" customFormat="1" ht="24.75" customHeight="1">
      <c r="A5" s="153" t="s">
        <v>0</v>
      </c>
      <c r="B5" s="153" t="s">
        <v>11</v>
      </c>
      <c r="C5" s="153" t="s">
        <v>113</v>
      </c>
      <c r="D5" s="160" t="s">
        <v>194</v>
      </c>
      <c r="E5" s="161"/>
      <c r="F5" s="161"/>
      <c r="G5" s="161"/>
      <c r="H5" s="161"/>
      <c r="I5" s="161"/>
      <c r="J5" s="161"/>
      <c r="K5" s="161"/>
    </row>
    <row r="6" spans="1:11" s="22" customFormat="1" ht="18.75">
      <c r="A6" s="159"/>
      <c r="B6" s="159"/>
      <c r="C6" s="159"/>
      <c r="D6" s="153" t="s">
        <v>6</v>
      </c>
      <c r="E6" s="155" t="s">
        <v>195</v>
      </c>
      <c r="F6" s="156"/>
      <c r="G6" s="156"/>
      <c r="H6" s="156"/>
      <c r="I6" s="156"/>
      <c r="J6" s="156"/>
      <c r="K6" s="156"/>
    </row>
    <row r="7" spans="1:11" s="22" customFormat="1" ht="15" customHeight="1">
      <c r="A7" s="159"/>
      <c r="B7" s="159"/>
      <c r="C7" s="159"/>
      <c r="D7" s="159"/>
      <c r="E7" s="153" t="s">
        <v>335</v>
      </c>
      <c r="F7" s="153" t="s">
        <v>336</v>
      </c>
      <c r="G7" s="153" t="s">
        <v>105</v>
      </c>
      <c r="H7" s="153" t="s">
        <v>114</v>
      </c>
      <c r="I7" s="153" t="s">
        <v>338</v>
      </c>
      <c r="J7" s="155" t="s">
        <v>106</v>
      </c>
      <c r="K7" s="156"/>
    </row>
    <row r="8" spans="1:11" s="24" customFormat="1" ht="208.5" customHeight="1">
      <c r="A8" s="154"/>
      <c r="B8" s="154"/>
      <c r="C8" s="154"/>
      <c r="D8" s="154"/>
      <c r="E8" s="154"/>
      <c r="F8" s="154"/>
      <c r="G8" s="154"/>
      <c r="H8" s="154"/>
      <c r="I8" s="154"/>
      <c r="J8" s="125" t="s">
        <v>107</v>
      </c>
      <c r="K8" s="125" t="s">
        <v>115</v>
      </c>
    </row>
    <row r="9" spans="1:11" s="24" customFormat="1" ht="1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124" t="s">
        <v>337</v>
      </c>
      <c r="G9" s="32">
        <v>6</v>
      </c>
      <c r="H9" s="32">
        <v>7</v>
      </c>
      <c r="I9" s="23">
        <v>8</v>
      </c>
      <c r="J9" s="23">
        <v>9</v>
      </c>
      <c r="K9" s="23">
        <v>10</v>
      </c>
    </row>
    <row r="10" spans="1:11" s="25" customFormat="1" ht="20.25">
      <c r="A10" s="97" t="s">
        <v>33</v>
      </c>
      <c r="B10" s="101">
        <v>100</v>
      </c>
      <c r="C10" s="102" t="s">
        <v>12</v>
      </c>
      <c r="D10" s="104">
        <f>E10+G10+J10+H10+K10</f>
        <v>32525551</v>
      </c>
      <c r="E10" s="104">
        <f>E16</f>
        <v>27241255</v>
      </c>
      <c r="F10" s="105" t="s">
        <v>12</v>
      </c>
      <c r="G10" s="104">
        <f>G17</f>
        <v>4484296</v>
      </c>
      <c r="H10" s="105">
        <f>H18</f>
        <v>0</v>
      </c>
      <c r="I10" s="105" t="s">
        <v>12</v>
      </c>
      <c r="J10" s="105">
        <f>J11+J12+J13+J14+J19+J20</f>
        <v>800000</v>
      </c>
      <c r="K10" s="105"/>
    </row>
    <row r="11" spans="1:11" s="25" customFormat="1" ht="29.25" customHeight="1">
      <c r="A11" s="98" t="s">
        <v>116</v>
      </c>
      <c r="B11" s="101">
        <v>110</v>
      </c>
      <c r="C11" s="102">
        <v>120</v>
      </c>
      <c r="D11" s="104">
        <f>J11</f>
        <v>0</v>
      </c>
      <c r="E11" s="105" t="s">
        <v>12</v>
      </c>
      <c r="F11" s="105" t="s">
        <v>12</v>
      </c>
      <c r="G11" s="105" t="s">
        <v>12</v>
      </c>
      <c r="H11" s="105" t="s">
        <v>12</v>
      </c>
      <c r="I11" s="105" t="s">
        <v>12</v>
      </c>
      <c r="J11" s="105"/>
      <c r="K11" s="105" t="s">
        <v>12</v>
      </c>
    </row>
    <row r="12" spans="1:11" s="25" customFormat="1" ht="30" customHeight="1">
      <c r="A12" s="99" t="s">
        <v>13</v>
      </c>
      <c r="B12" s="101">
        <v>120</v>
      </c>
      <c r="C12" s="102">
        <v>130</v>
      </c>
      <c r="D12" s="104">
        <f>J12</f>
        <v>800000</v>
      </c>
      <c r="E12" s="104"/>
      <c r="F12" s="104" t="s">
        <v>12</v>
      </c>
      <c r="G12" s="104" t="s">
        <v>12</v>
      </c>
      <c r="H12" s="104" t="s">
        <v>12</v>
      </c>
      <c r="I12" s="104" t="s">
        <v>12</v>
      </c>
      <c r="J12" s="104">
        <v>800000</v>
      </c>
      <c r="K12" s="104"/>
    </row>
    <row r="13" spans="1:11" s="25" customFormat="1" ht="46.5" customHeight="1">
      <c r="A13" s="99" t="s">
        <v>117</v>
      </c>
      <c r="B13" s="101">
        <v>130</v>
      </c>
      <c r="C13" s="102"/>
      <c r="D13" s="104">
        <f>J13</f>
        <v>0</v>
      </c>
      <c r="E13" s="105" t="s">
        <v>12</v>
      </c>
      <c r="F13" s="105" t="s">
        <v>12</v>
      </c>
      <c r="G13" s="105" t="s">
        <v>12</v>
      </c>
      <c r="H13" s="105" t="s">
        <v>12</v>
      </c>
      <c r="I13" s="105" t="s">
        <v>12</v>
      </c>
      <c r="J13" s="105"/>
      <c r="K13" s="105" t="s">
        <v>12</v>
      </c>
    </row>
    <row r="14" spans="1:11" s="25" customFormat="1" ht="60.75" customHeight="1">
      <c r="A14" s="99" t="s">
        <v>118</v>
      </c>
      <c r="B14" s="101">
        <v>140</v>
      </c>
      <c r="C14" s="102"/>
      <c r="D14" s="104">
        <f>J14</f>
        <v>0</v>
      </c>
      <c r="E14" s="104" t="s">
        <v>12</v>
      </c>
      <c r="F14" s="105" t="s">
        <v>12</v>
      </c>
      <c r="G14" s="105" t="s">
        <v>12</v>
      </c>
      <c r="H14" s="105" t="s">
        <v>12</v>
      </c>
      <c r="I14" s="105" t="s">
        <v>12</v>
      </c>
      <c r="J14" s="105"/>
      <c r="K14" s="105" t="s">
        <v>12</v>
      </c>
    </row>
    <row r="15" spans="1:11" s="25" customFormat="1" ht="20.25" customHeight="1">
      <c r="A15" s="99" t="s">
        <v>119</v>
      </c>
      <c r="B15" s="101">
        <v>150</v>
      </c>
      <c r="C15" s="102"/>
      <c r="D15" s="104"/>
      <c r="E15" s="105" t="s">
        <v>12</v>
      </c>
      <c r="F15" s="105" t="s">
        <v>12</v>
      </c>
      <c r="G15" s="105" t="s">
        <v>12</v>
      </c>
      <c r="H15" s="105" t="s">
        <v>12</v>
      </c>
      <c r="I15" s="105" t="s">
        <v>12</v>
      </c>
      <c r="J15" s="105" t="s">
        <v>12</v>
      </c>
      <c r="K15" s="105" t="s">
        <v>12</v>
      </c>
    </row>
    <row r="16" spans="1:11" s="25" customFormat="1" ht="25.5" customHeight="1">
      <c r="A16" s="99" t="s">
        <v>217</v>
      </c>
      <c r="B16" s="101">
        <v>151</v>
      </c>
      <c r="C16" s="102">
        <v>130</v>
      </c>
      <c r="D16" s="104">
        <f>E16</f>
        <v>27241255</v>
      </c>
      <c r="E16" s="105">
        <v>27241255</v>
      </c>
      <c r="F16" s="105" t="s">
        <v>12</v>
      </c>
      <c r="G16" s="105" t="s">
        <v>12</v>
      </c>
      <c r="H16" s="105" t="s">
        <v>12</v>
      </c>
      <c r="I16" s="105" t="s">
        <v>12</v>
      </c>
      <c r="J16" s="105" t="s">
        <v>12</v>
      </c>
      <c r="K16" s="105" t="s">
        <v>12</v>
      </c>
    </row>
    <row r="17" spans="1:11" s="25" customFormat="1" ht="24" customHeight="1">
      <c r="A17" s="99" t="s">
        <v>234</v>
      </c>
      <c r="B17" s="101">
        <v>152</v>
      </c>
      <c r="C17" s="102">
        <v>180</v>
      </c>
      <c r="D17" s="104">
        <f>G17</f>
        <v>4484296</v>
      </c>
      <c r="E17" s="105" t="s">
        <v>12</v>
      </c>
      <c r="F17" s="105" t="s">
        <v>12</v>
      </c>
      <c r="G17" s="105">
        <v>4484296</v>
      </c>
      <c r="H17" s="105" t="s">
        <v>12</v>
      </c>
      <c r="I17" s="105" t="s">
        <v>12</v>
      </c>
      <c r="J17" s="105" t="s">
        <v>12</v>
      </c>
      <c r="K17" s="105" t="s">
        <v>12</v>
      </c>
    </row>
    <row r="18" spans="1:11" s="25" customFormat="1" ht="48.75" customHeight="1">
      <c r="A18" s="99" t="s">
        <v>340</v>
      </c>
      <c r="B18" s="101">
        <v>153</v>
      </c>
      <c r="C18" s="102"/>
      <c r="D18" s="104">
        <f>H18</f>
        <v>0</v>
      </c>
      <c r="E18" s="105" t="s">
        <v>12</v>
      </c>
      <c r="F18" s="105" t="s">
        <v>12</v>
      </c>
      <c r="G18" s="105" t="s">
        <v>12</v>
      </c>
      <c r="H18" s="105"/>
      <c r="I18" s="105" t="s">
        <v>12</v>
      </c>
      <c r="J18" s="105" t="s">
        <v>12</v>
      </c>
      <c r="K18" s="105" t="s">
        <v>12</v>
      </c>
    </row>
    <row r="19" spans="1:11" s="25" customFormat="1" ht="20.25">
      <c r="A19" s="99" t="s">
        <v>120</v>
      </c>
      <c r="B19" s="101">
        <v>160</v>
      </c>
      <c r="C19" s="102"/>
      <c r="D19" s="104">
        <f>J19+K19</f>
        <v>0</v>
      </c>
      <c r="E19" s="105" t="s">
        <v>12</v>
      </c>
      <c r="F19" s="105" t="s">
        <v>12</v>
      </c>
      <c r="G19" s="105" t="s">
        <v>12</v>
      </c>
      <c r="H19" s="105" t="s">
        <v>12</v>
      </c>
      <c r="I19" s="105" t="s">
        <v>12</v>
      </c>
      <c r="J19" s="105"/>
      <c r="K19" s="105"/>
    </row>
    <row r="20" spans="1:11" s="25" customFormat="1" ht="29.25" customHeight="1">
      <c r="A20" s="99" t="s">
        <v>121</v>
      </c>
      <c r="B20" s="101">
        <v>180</v>
      </c>
      <c r="C20" s="102" t="s">
        <v>12</v>
      </c>
      <c r="D20" s="104">
        <f>J20</f>
        <v>0</v>
      </c>
      <c r="E20" s="105" t="s">
        <v>12</v>
      </c>
      <c r="F20" s="105" t="s">
        <v>12</v>
      </c>
      <c r="G20" s="105" t="s">
        <v>12</v>
      </c>
      <c r="H20" s="105" t="s">
        <v>12</v>
      </c>
      <c r="I20" s="105" t="s">
        <v>12</v>
      </c>
      <c r="J20" s="105"/>
      <c r="K20" s="105" t="s">
        <v>12</v>
      </c>
    </row>
    <row r="21" spans="1:11" s="25" customFormat="1" ht="37.5" customHeight="1">
      <c r="A21" s="97" t="s">
        <v>122</v>
      </c>
      <c r="B21" s="101">
        <v>200</v>
      </c>
      <c r="C21" s="102" t="s">
        <v>12</v>
      </c>
      <c r="D21" s="104">
        <f>E21+G21+H21+J21+K21</f>
        <v>32525551</v>
      </c>
      <c r="E21" s="105">
        <f>E22+E30+E37+E42+E43+E46</f>
        <v>27241255</v>
      </c>
      <c r="F21" s="105" t="s">
        <v>12</v>
      </c>
      <c r="G21" s="105">
        <f>G22+G30+G37+G42+G43+G46</f>
        <v>4484296</v>
      </c>
      <c r="H21" s="105">
        <f>H22+H30+H37+H42+H43+H46</f>
        <v>0</v>
      </c>
      <c r="I21" s="105" t="s">
        <v>12</v>
      </c>
      <c r="J21" s="105">
        <f>J22+J30+J37+J42+J43+J46</f>
        <v>800000</v>
      </c>
      <c r="K21" s="105">
        <f>K22+K30+K37+K46+K42+K43+K46</f>
        <v>0</v>
      </c>
    </row>
    <row r="22" spans="1:11" s="25" customFormat="1" ht="33.75" customHeight="1">
      <c r="A22" s="97" t="s">
        <v>123</v>
      </c>
      <c r="B22" s="101">
        <v>210</v>
      </c>
      <c r="C22" s="102"/>
      <c r="D22" s="104">
        <f>E22+G22+H22+J22+K22</f>
        <v>22032842</v>
      </c>
      <c r="E22" s="105">
        <f>E26+E27+E28+E29</f>
        <v>20698522</v>
      </c>
      <c r="F22" s="105"/>
      <c r="G22" s="105">
        <f>G24+G28+G29</f>
        <v>839320</v>
      </c>
      <c r="H22" s="105">
        <f>H24+H28+H29</f>
        <v>0</v>
      </c>
      <c r="I22" s="105"/>
      <c r="J22" s="105">
        <f>J24+J28+J29</f>
        <v>495000</v>
      </c>
      <c r="K22" s="105"/>
    </row>
    <row r="23" spans="1:11" s="25" customFormat="1" ht="20.25">
      <c r="A23" s="99" t="s">
        <v>1</v>
      </c>
      <c r="B23" s="101"/>
      <c r="C23" s="102"/>
      <c r="D23" s="104"/>
      <c r="E23" s="105"/>
      <c r="F23" s="105"/>
      <c r="G23" s="105"/>
      <c r="H23" s="105"/>
      <c r="I23" s="105"/>
      <c r="J23" s="105"/>
      <c r="K23" s="105"/>
    </row>
    <row r="24" spans="1:11" s="25" customFormat="1" ht="20.25">
      <c r="A24" s="99" t="s">
        <v>220</v>
      </c>
      <c r="B24" s="101">
        <v>211</v>
      </c>
      <c r="C24" s="102"/>
      <c r="D24" s="104">
        <f>E24+G24+H24+J24+K24</f>
        <v>20943410</v>
      </c>
      <c r="E24" s="105">
        <f>E26+E27</f>
        <v>20623410</v>
      </c>
      <c r="F24" s="105"/>
      <c r="G24" s="105">
        <f>G26+G27</f>
        <v>0</v>
      </c>
      <c r="H24" s="105">
        <f>H26+H27</f>
        <v>0</v>
      </c>
      <c r="I24" s="105"/>
      <c r="J24" s="105">
        <f>J26+J27</f>
        <v>320000</v>
      </c>
      <c r="K24" s="105"/>
    </row>
    <row r="25" spans="1:11" s="25" customFormat="1" ht="20.25">
      <c r="A25" s="99" t="s">
        <v>1</v>
      </c>
      <c r="B25" s="101"/>
      <c r="C25" s="102"/>
      <c r="D25" s="104"/>
      <c r="E25" s="105"/>
      <c r="F25" s="105"/>
      <c r="G25" s="105"/>
      <c r="H25" s="105"/>
      <c r="I25" s="105"/>
      <c r="J25" s="105"/>
      <c r="K25" s="105"/>
    </row>
    <row r="26" spans="1:11" s="25" customFormat="1" ht="37.5" customHeight="1">
      <c r="A26" s="99" t="s">
        <v>219</v>
      </c>
      <c r="B26" s="101"/>
      <c r="C26" s="102">
        <v>111</v>
      </c>
      <c r="D26" s="104">
        <f>E26+G26+H26+J26+K26</f>
        <v>16063153</v>
      </c>
      <c r="E26" s="105">
        <f>14381739+1458054</f>
        <v>15839793</v>
      </c>
      <c r="F26" s="105"/>
      <c r="G26" s="105"/>
      <c r="H26" s="105"/>
      <c r="I26" s="105"/>
      <c r="J26" s="105">
        <v>223360</v>
      </c>
      <c r="K26" s="105"/>
    </row>
    <row r="27" spans="1:11" s="25" customFormat="1" ht="50.25" customHeight="1">
      <c r="A27" s="99" t="s">
        <v>34</v>
      </c>
      <c r="B27" s="101"/>
      <c r="C27" s="102">
        <v>119</v>
      </c>
      <c r="D27" s="104">
        <f>E27+G27+H27+J27+K27</f>
        <v>4880257</v>
      </c>
      <c r="E27" s="105">
        <f>4343285+440332</f>
        <v>4783617</v>
      </c>
      <c r="F27" s="105"/>
      <c r="G27" s="105"/>
      <c r="H27" s="105"/>
      <c r="I27" s="105"/>
      <c r="J27" s="105">
        <v>96640</v>
      </c>
      <c r="K27" s="105"/>
    </row>
    <row r="28" spans="1:11" s="25" customFormat="1" ht="48.75" customHeight="1">
      <c r="A28" s="99" t="s">
        <v>189</v>
      </c>
      <c r="B28" s="101">
        <v>212</v>
      </c>
      <c r="C28" s="102">
        <v>112</v>
      </c>
      <c r="D28" s="104">
        <f>E28+G28+H28+J28+K28</f>
        <v>1089432</v>
      </c>
      <c r="E28" s="105">
        <v>75112</v>
      </c>
      <c r="F28" s="105"/>
      <c r="G28" s="105">
        <v>839320</v>
      </c>
      <c r="H28" s="105"/>
      <c r="I28" s="105"/>
      <c r="J28" s="105">
        <v>175000</v>
      </c>
      <c r="K28" s="105"/>
    </row>
    <row r="29" spans="1:11" s="25" customFormat="1" ht="44.25" customHeight="1">
      <c r="A29" s="99" t="s">
        <v>190</v>
      </c>
      <c r="B29" s="101">
        <v>213</v>
      </c>
      <c r="C29" s="102">
        <v>113</v>
      </c>
      <c r="D29" s="104">
        <f aca="true" t="shared" si="0" ref="D29:D54">E29+G29+H29+J29+K29</f>
        <v>0</v>
      </c>
      <c r="E29" s="105"/>
      <c r="F29" s="105"/>
      <c r="G29" s="105"/>
      <c r="H29" s="105"/>
      <c r="I29" s="105"/>
      <c r="J29" s="105"/>
      <c r="K29" s="105"/>
    </row>
    <row r="30" spans="1:11" s="25" customFormat="1" ht="27.75" customHeight="1">
      <c r="A30" s="97" t="s">
        <v>218</v>
      </c>
      <c r="B30" s="101">
        <v>220</v>
      </c>
      <c r="C30" s="102"/>
      <c r="D30" s="104">
        <f>E30+G30+H30+J30+K30</f>
        <v>3042758</v>
      </c>
      <c r="E30" s="105"/>
      <c r="F30" s="105"/>
      <c r="G30" s="105">
        <f>G32+G34+G36+G33+G35</f>
        <v>3042758</v>
      </c>
      <c r="H30" s="105"/>
      <c r="I30" s="105"/>
      <c r="J30" s="105"/>
      <c r="K30" s="105"/>
    </row>
    <row r="31" spans="1:11" s="25" customFormat="1" ht="28.5" customHeight="1">
      <c r="A31" s="99" t="s">
        <v>1</v>
      </c>
      <c r="B31" s="101"/>
      <c r="C31" s="102"/>
      <c r="D31" s="104"/>
      <c r="E31" s="105"/>
      <c r="F31" s="105"/>
      <c r="G31" s="105"/>
      <c r="H31" s="105"/>
      <c r="I31" s="105"/>
      <c r="J31" s="105"/>
      <c r="K31" s="105"/>
    </row>
    <row r="32" spans="1:11" s="25" customFormat="1" ht="27.75" customHeight="1">
      <c r="A32" s="99" t="s">
        <v>126</v>
      </c>
      <c r="B32" s="101"/>
      <c r="C32" s="102">
        <v>321</v>
      </c>
      <c r="D32" s="104">
        <f t="shared" si="0"/>
        <v>2242455</v>
      </c>
      <c r="E32" s="105"/>
      <c r="F32" s="105"/>
      <c r="G32" s="105">
        <v>2242455</v>
      </c>
      <c r="H32" s="105"/>
      <c r="I32" s="105"/>
      <c r="J32" s="105"/>
      <c r="K32" s="105"/>
    </row>
    <row r="33" spans="1:11" s="25" customFormat="1" ht="39.75" customHeight="1">
      <c r="A33" s="99" t="s">
        <v>235</v>
      </c>
      <c r="B33" s="101"/>
      <c r="C33" s="102">
        <v>323</v>
      </c>
      <c r="D33" s="104">
        <f t="shared" si="0"/>
        <v>0</v>
      </c>
      <c r="E33" s="105"/>
      <c r="F33" s="105"/>
      <c r="G33" s="105"/>
      <c r="H33" s="105"/>
      <c r="I33" s="105"/>
      <c r="J33" s="105"/>
      <c r="K33" s="105"/>
    </row>
    <row r="34" spans="1:11" s="25" customFormat="1" ht="27.75" customHeight="1">
      <c r="A34" s="99" t="s">
        <v>127</v>
      </c>
      <c r="B34" s="101"/>
      <c r="C34" s="102">
        <v>340</v>
      </c>
      <c r="D34" s="104">
        <f t="shared" si="0"/>
        <v>800303</v>
      </c>
      <c r="E34" s="105"/>
      <c r="F34" s="105"/>
      <c r="G34" s="105">
        <v>800303</v>
      </c>
      <c r="H34" s="105"/>
      <c r="I34" s="105"/>
      <c r="J34" s="105"/>
      <c r="K34" s="105"/>
    </row>
    <row r="35" spans="1:11" s="25" customFormat="1" ht="28.5" customHeight="1">
      <c r="A35" s="99" t="s">
        <v>236</v>
      </c>
      <c r="B35" s="101"/>
      <c r="C35" s="102">
        <v>350</v>
      </c>
      <c r="D35" s="104">
        <f t="shared" si="0"/>
        <v>0</v>
      </c>
      <c r="E35" s="105"/>
      <c r="F35" s="105"/>
      <c r="G35" s="105"/>
      <c r="H35" s="105"/>
      <c r="I35" s="105"/>
      <c r="J35" s="105"/>
      <c r="K35" s="105"/>
    </row>
    <row r="36" spans="1:11" s="25" customFormat="1" ht="25.5" customHeight="1">
      <c r="A36" s="99" t="s">
        <v>188</v>
      </c>
      <c r="B36" s="101"/>
      <c r="C36" s="102">
        <v>360</v>
      </c>
      <c r="D36" s="104">
        <f t="shared" si="0"/>
        <v>0</v>
      </c>
      <c r="E36" s="105"/>
      <c r="F36" s="105"/>
      <c r="G36" s="105"/>
      <c r="H36" s="105"/>
      <c r="I36" s="105"/>
      <c r="J36" s="105"/>
      <c r="K36" s="105"/>
    </row>
    <row r="37" spans="1:11" s="25" customFormat="1" ht="27.75" customHeight="1">
      <c r="A37" s="97" t="s">
        <v>198</v>
      </c>
      <c r="B37" s="101">
        <v>230</v>
      </c>
      <c r="C37" s="102"/>
      <c r="D37" s="104">
        <f t="shared" si="0"/>
        <v>1002639</v>
      </c>
      <c r="E37" s="105">
        <f>E39+E40+E41</f>
        <v>977639</v>
      </c>
      <c r="F37" s="105"/>
      <c r="G37" s="105"/>
      <c r="H37" s="105"/>
      <c r="I37" s="105"/>
      <c r="J37" s="105">
        <f>J39+J40+J41</f>
        <v>25000</v>
      </c>
      <c r="K37" s="105"/>
    </row>
    <row r="38" spans="1:11" s="25" customFormat="1" ht="22.5" customHeight="1">
      <c r="A38" s="99" t="s">
        <v>124</v>
      </c>
      <c r="B38" s="101"/>
      <c r="C38" s="102"/>
      <c r="D38" s="104"/>
      <c r="E38" s="105"/>
      <c r="F38" s="105"/>
      <c r="G38" s="105"/>
      <c r="H38" s="105"/>
      <c r="I38" s="105"/>
      <c r="J38" s="105"/>
      <c r="K38" s="105"/>
    </row>
    <row r="39" spans="1:11" s="25" customFormat="1" ht="29.25" customHeight="1">
      <c r="A39" s="99" t="s">
        <v>129</v>
      </c>
      <c r="B39" s="101"/>
      <c r="C39" s="102">
        <v>851</v>
      </c>
      <c r="D39" s="104">
        <f t="shared" si="0"/>
        <v>977639</v>
      </c>
      <c r="E39" s="105">
        <v>977639</v>
      </c>
      <c r="F39" s="105"/>
      <c r="G39" s="105"/>
      <c r="H39" s="105"/>
      <c r="I39" s="105"/>
      <c r="J39" s="105"/>
      <c r="K39" s="105"/>
    </row>
    <row r="40" spans="1:11" s="25" customFormat="1" ht="28.5" customHeight="1">
      <c r="A40" s="99" t="s">
        <v>128</v>
      </c>
      <c r="B40" s="101"/>
      <c r="C40" s="102">
        <v>852</v>
      </c>
      <c r="D40" s="104">
        <f t="shared" si="0"/>
        <v>0</v>
      </c>
      <c r="E40" s="105"/>
      <c r="F40" s="105"/>
      <c r="G40" s="105"/>
      <c r="H40" s="105"/>
      <c r="I40" s="105"/>
      <c r="J40" s="105"/>
      <c r="K40" s="105"/>
    </row>
    <row r="41" spans="1:11" s="25" customFormat="1" ht="27" customHeight="1">
      <c r="A41" s="99" t="s">
        <v>130</v>
      </c>
      <c r="B41" s="101"/>
      <c r="C41" s="102">
        <v>853</v>
      </c>
      <c r="D41" s="104">
        <f t="shared" si="0"/>
        <v>25000</v>
      </c>
      <c r="E41" s="105"/>
      <c r="F41" s="105"/>
      <c r="G41" s="105"/>
      <c r="H41" s="105"/>
      <c r="I41" s="105"/>
      <c r="J41" s="105">
        <v>25000</v>
      </c>
      <c r="K41" s="105"/>
    </row>
    <row r="42" spans="1:11" s="25" customFormat="1" ht="29.25" customHeight="1">
      <c r="A42" s="99" t="s">
        <v>221</v>
      </c>
      <c r="B42" s="101">
        <v>240</v>
      </c>
      <c r="C42" s="102"/>
      <c r="D42" s="104">
        <f t="shared" si="0"/>
        <v>0</v>
      </c>
      <c r="E42" s="105"/>
      <c r="F42" s="105"/>
      <c r="G42" s="105"/>
      <c r="H42" s="105"/>
      <c r="I42" s="105"/>
      <c r="J42" s="105"/>
      <c r="K42" s="105"/>
    </row>
    <row r="43" spans="1:11" s="25" customFormat="1" ht="40.5" customHeight="1">
      <c r="A43" s="97" t="s">
        <v>222</v>
      </c>
      <c r="B43" s="101">
        <v>250</v>
      </c>
      <c r="C43" s="102"/>
      <c r="D43" s="104">
        <f t="shared" si="0"/>
        <v>0</v>
      </c>
      <c r="E43" s="105">
        <f>E44+E45</f>
        <v>0</v>
      </c>
      <c r="F43" s="105"/>
      <c r="G43" s="105">
        <f>G44+G45</f>
        <v>0</v>
      </c>
      <c r="H43" s="105"/>
      <c r="I43" s="105"/>
      <c r="J43" s="105">
        <f>J44+J45</f>
        <v>0</v>
      </c>
      <c r="K43" s="105"/>
    </row>
    <row r="44" spans="1:11" s="25" customFormat="1" ht="43.5" customHeight="1">
      <c r="A44" s="99" t="s">
        <v>237</v>
      </c>
      <c r="B44" s="101"/>
      <c r="C44" s="102">
        <v>416</v>
      </c>
      <c r="D44" s="104">
        <f t="shared" si="0"/>
        <v>0</v>
      </c>
      <c r="E44" s="105"/>
      <c r="F44" s="105"/>
      <c r="G44" s="105"/>
      <c r="H44" s="104"/>
      <c r="I44" s="104"/>
      <c r="J44" s="104"/>
      <c r="K44" s="104"/>
    </row>
    <row r="45" spans="1:11" s="25" customFormat="1" ht="45.75" customHeight="1">
      <c r="A45" s="99" t="s">
        <v>193</v>
      </c>
      <c r="B45" s="101"/>
      <c r="C45" s="102">
        <v>831</v>
      </c>
      <c r="D45" s="104">
        <f t="shared" si="0"/>
        <v>0</v>
      </c>
      <c r="E45" s="105"/>
      <c r="F45" s="105"/>
      <c r="G45" s="105"/>
      <c r="H45" s="104"/>
      <c r="I45" s="104"/>
      <c r="J45" s="104"/>
      <c r="K45" s="104"/>
    </row>
    <row r="46" spans="1:11" s="25" customFormat="1" ht="33" customHeight="1">
      <c r="A46" s="97" t="s">
        <v>196</v>
      </c>
      <c r="B46" s="101">
        <v>260</v>
      </c>
      <c r="C46" s="102"/>
      <c r="D46" s="104">
        <f>E46+G46+H46+J46+K46</f>
        <v>6447312</v>
      </c>
      <c r="E46" s="105">
        <f>E49</f>
        <v>5565094</v>
      </c>
      <c r="F46" s="105"/>
      <c r="G46" s="105">
        <f>G49</f>
        <v>602218</v>
      </c>
      <c r="H46" s="105"/>
      <c r="I46" s="105"/>
      <c r="J46" s="105">
        <f>J49</f>
        <v>280000</v>
      </c>
      <c r="K46" s="105"/>
    </row>
    <row r="47" spans="1:11" s="25" customFormat="1" ht="27.75" customHeight="1">
      <c r="A47" s="99" t="s">
        <v>1</v>
      </c>
      <c r="B47" s="101"/>
      <c r="C47" s="102"/>
      <c r="D47" s="104">
        <f t="shared" si="0"/>
        <v>0</v>
      </c>
      <c r="E47" s="105"/>
      <c r="F47" s="105"/>
      <c r="G47" s="105"/>
      <c r="H47" s="104"/>
      <c r="I47" s="104"/>
      <c r="J47" s="104"/>
      <c r="K47" s="104"/>
    </row>
    <row r="48" spans="1:11" s="25" customFormat="1" ht="54" customHeight="1">
      <c r="A48" s="99" t="s">
        <v>191</v>
      </c>
      <c r="B48" s="101"/>
      <c r="C48" s="102">
        <v>243</v>
      </c>
      <c r="D48" s="104">
        <f>E48+G48+H48+J48+K48</f>
        <v>0</v>
      </c>
      <c r="E48" s="105"/>
      <c r="F48" s="105"/>
      <c r="G48" s="105"/>
      <c r="H48" s="105"/>
      <c r="I48" s="105"/>
      <c r="J48" s="105"/>
      <c r="K48" s="105"/>
    </row>
    <row r="49" spans="1:11" s="25" customFormat="1" ht="60" customHeight="1">
      <c r="A49" s="99" t="s">
        <v>192</v>
      </c>
      <c r="B49" s="101"/>
      <c r="C49" s="102">
        <v>244</v>
      </c>
      <c r="D49" s="104">
        <f>E49+G49+H49+J49+K49</f>
        <v>6447312</v>
      </c>
      <c r="E49" s="104">
        <v>5565094</v>
      </c>
      <c r="F49" s="104"/>
      <c r="G49" s="104">
        <v>602218</v>
      </c>
      <c r="H49" s="105"/>
      <c r="I49" s="105"/>
      <c r="J49" s="105">
        <v>280000</v>
      </c>
      <c r="K49" s="105"/>
    </row>
    <row r="50" spans="1:11" s="25" customFormat="1" ht="26.25" customHeight="1">
      <c r="A50" s="99" t="s">
        <v>1</v>
      </c>
      <c r="B50" s="101"/>
      <c r="C50" s="102"/>
      <c r="D50" s="104">
        <f t="shared" si="0"/>
        <v>0</v>
      </c>
      <c r="E50" s="105"/>
      <c r="F50" s="105"/>
      <c r="G50" s="105"/>
      <c r="H50" s="105"/>
      <c r="I50" s="105"/>
      <c r="J50" s="105"/>
      <c r="K50" s="105"/>
    </row>
    <row r="51" spans="1:11" s="25" customFormat="1" ht="33.75" customHeight="1">
      <c r="A51" s="99" t="s">
        <v>197</v>
      </c>
      <c r="B51" s="101"/>
      <c r="C51" s="102"/>
      <c r="D51" s="104">
        <f t="shared" si="0"/>
        <v>4835382</v>
      </c>
      <c r="E51" s="104">
        <v>4610082</v>
      </c>
      <c r="F51" s="104"/>
      <c r="G51" s="104"/>
      <c r="H51" s="104"/>
      <c r="I51" s="104"/>
      <c r="J51" s="104">
        <v>225300</v>
      </c>
      <c r="K51" s="104"/>
    </row>
    <row r="52" spans="1:11" s="25" customFormat="1" ht="34.5" customHeight="1">
      <c r="A52" s="99" t="s">
        <v>125</v>
      </c>
      <c r="B52" s="101"/>
      <c r="C52" s="102"/>
      <c r="D52" s="104">
        <f t="shared" si="0"/>
        <v>0</v>
      </c>
      <c r="E52" s="105"/>
      <c r="F52" s="105"/>
      <c r="G52" s="105"/>
      <c r="H52" s="105"/>
      <c r="I52" s="105"/>
      <c r="J52" s="105"/>
      <c r="K52" s="105"/>
    </row>
    <row r="53" spans="1:11" s="25" customFormat="1" ht="53.25" customHeight="1">
      <c r="A53" s="100" t="s">
        <v>339</v>
      </c>
      <c r="B53" s="103"/>
      <c r="C53" s="102"/>
      <c r="D53" s="104">
        <f t="shared" si="0"/>
        <v>602218</v>
      </c>
      <c r="E53" s="105"/>
      <c r="F53" s="105"/>
      <c r="G53" s="105">
        <v>602218</v>
      </c>
      <c r="H53" s="105"/>
      <c r="I53" s="105"/>
      <c r="J53" s="105"/>
      <c r="K53" s="105"/>
    </row>
    <row r="54" spans="1:11" s="25" customFormat="1" ht="45" customHeight="1">
      <c r="A54" s="99" t="s">
        <v>237</v>
      </c>
      <c r="B54" s="101"/>
      <c r="C54" s="102">
        <v>416</v>
      </c>
      <c r="D54" s="104">
        <f t="shared" si="0"/>
        <v>0</v>
      </c>
      <c r="E54" s="105"/>
      <c r="F54" s="105"/>
      <c r="G54" s="105"/>
      <c r="H54" s="105"/>
      <c r="I54" s="105"/>
      <c r="J54" s="105"/>
      <c r="K54" s="105"/>
    </row>
    <row r="55" spans="1:11" s="25" customFormat="1" ht="21" customHeight="1">
      <c r="A55" s="99" t="s">
        <v>7</v>
      </c>
      <c r="B55" s="101">
        <v>300</v>
      </c>
      <c r="C55" s="102" t="s">
        <v>12</v>
      </c>
      <c r="D55" s="104"/>
      <c r="E55" s="105"/>
      <c r="F55" s="105"/>
      <c r="G55" s="105"/>
      <c r="H55" s="105"/>
      <c r="I55" s="105"/>
      <c r="J55" s="105">
        <v>0</v>
      </c>
      <c r="K55" s="105"/>
    </row>
    <row r="56" spans="1:11" s="25" customFormat="1" ht="20.25">
      <c r="A56" s="99" t="s">
        <v>1</v>
      </c>
      <c r="B56" s="101"/>
      <c r="C56" s="102"/>
      <c r="D56" s="104"/>
      <c r="E56" s="104"/>
      <c r="F56" s="104"/>
      <c r="G56" s="104"/>
      <c r="H56" s="104"/>
      <c r="I56" s="104"/>
      <c r="J56" s="104"/>
      <c r="K56" s="104"/>
    </row>
    <row r="57" spans="1:11" s="25" customFormat="1" ht="20.25">
      <c r="A57" s="99" t="s">
        <v>14</v>
      </c>
      <c r="B57" s="101">
        <v>310</v>
      </c>
      <c r="C57" s="102"/>
      <c r="D57" s="104"/>
      <c r="E57" s="105"/>
      <c r="F57" s="105"/>
      <c r="G57" s="105"/>
      <c r="H57" s="105"/>
      <c r="I57" s="105"/>
      <c r="J57" s="105"/>
      <c r="K57" s="105"/>
    </row>
    <row r="58" spans="1:11" s="25" customFormat="1" ht="20.25">
      <c r="A58" s="99" t="s">
        <v>15</v>
      </c>
      <c r="B58" s="101">
        <v>320</v>
      </c>
      <c r="C58" s="102"/>
      <c r="D58" s="104"/>
      <c r="E58" s="105"/>
      <c r="F58" s="105"/>
      <c r="G58" s="105"/>
      <c r="H58" s="105"/>
      <c r="I58" s="105"/>
      <c r="J58" s="105"/>
      <c r="K58" s="105"/>
    </row>
    <row r="59" spans="1:11" s="25" customFormat="1" ht="20.25">
      <c r="A59" s="99" t="s">
        <v>16</v>
      </c>
      <c r="B59" s="101">
        <v>400</v>
      </c>
      <c r="C59" s="102"/>
      <c r="D59" s="104"/>
      <c r="E59" s="105"/>
      <c r="F59" s="105"/>
      <c r="G59" s="105"/>
      <c r="H59" s="105"/>
      <c r="I59" s="105"/>
      <c r="J59" s="105"/>
      <c r="K59" s="105"/>
    </row>
    <row r="60" spans="1:11" s="25" customFormat="1" ht="20.25">
      <c r="A60" s="99" t="s">
        <v>1</v>
      </c>
      <c r="B60" s="101"/>
      <c r="C60" s="102"/>
      <c r="D60" s="104"/>
      <c r="E60" s="105"/>
      <c r="F60" s="105"/>
      <c r="G60" s="105"/>
      <c r="H60" s="105"/>
      <c r="I60" s="105"/>
      <c r="J60" s="105"/>
      <c r="K60" s="105"/>
    </row>
    <row r="61" spans="1:11" s="25" customFormat="1" ht="20.25">
      <c r="A61" s="99" t="s">
        <v>17</v>
      </c>
      <c r="B61" s="101">
        <v>410</v>
      </c>
      <c r="C61" s="102"/>
      <c r="D61" s="104"/>
      <c r="E61" s="105"/>
      <c r="F61" s="105"/>
      <c r="G61" s="105"/>
      <c r="H61" s="105"/>
      <c r="I61" s="105"/>
      <c r="J61" s="105"/>
      <c r="K61" s="105"/>
    </row>
    <row r="62" spans="1:11" s="25" customFormat="1" ht="20.25">
      <c r="A62" s="99" t="s">
        <v>18</v>
      </c>
      <c r="B62" s="101">
        <v>420</v>
      </c>
      <c r="C62" s="102"/>
      <c r="D62" s="104"/>
      <c r="E62" s="105"/>
      <c r="F62" s="105"/>
      <c r="G62" s="105"/>
      <c r="H62" s="105"/>
      <c r="I62" s="105"/>
      <c r="J62" s="105"/>
      <c r="K62" s="105"/>
    </row>
    <row r="63" spans="1:11" s="25" customFormat="1" ht="20.25">
      <c r="A63" s="99" t="s">
        <v>19</v>
      </c>
      <c r="B63" s="101">
        <v>500</v>
      </c>
      <c r="C63" s="102" t="s">
        <v>12</v>
      </c>
      <c r="D63" s="104"/>
      <c r="E63" s="105"/>
      <c r="F63" s="105"/>
      <c r="G63" s="105"/>
      <c r="H63" s="105"/>
      <c r="I63" s="105"/>
      <c r="J63" s="105"/>
      <c r="K63" s="105"/>
    </row>
    <row r="64" spans="1:11" s="25" customFormat="1" ht="20.25">
      <c r="A64" s="99" t="s">
        <v>20</v>
      </c>
      <c r="B64" s="101">
        <v>600</v>
      </c>
      <c r="C64" s="102" t="s">
        <v>12</v>
      </c>
      <c r="D64" s="104"/>
      <c r="E64" s="105"/>
      <c r="F64" s="105"/>
      <c r="G64" s="105"/>
      <c r="H64" s="105"/>
      <c r="I64" s="105"/>
      <c r="J64" s="105"/>
      <c r="K64" s="105"/>
    </row>
    <row r="65" spans="1:11" s="25" customFormat="1" ht="20.25">
      <c r="A65" s="99" t="s">
        <v>131</v>
      </c>
      <c r="B65" s="99"/>
      <c r="C65" s="102"/>
      <c r="D65" s="104"/>
      <c r="E65" s="104"/>
      <c r="F65" s="104"/>
      <c r="G65" s="104"/>
      <c r="H65" s="104"/>
      <c r="I65" s="104"/>
      <c r="J65" s="104"/>
      <c r="K65" s="104"/>
    </row>
    <row r="66" spans="1:11" s="25" customFormat="1" ht="81">
      <c r="A66" s="99" t="s">
        <v>132</v>
      </c>
      <c r="B66" s="99"/>
      <c r="C66" s="102"/>
      <c r="D66" s="104"/>
      <c r="E66" s="105"/>
      <c r="F66" s="105"/>
      <c r="G66" s="105"/>
      <c r="H66" s="105"/>
      <c r="I66" s="105"/>
      <c r="J66" s="105"/>
      <c r="K66" s="105"/>
    </row>
    <row r="67" spans="1:11" s="25" customFormat="1" ht="20.25">
      <c r="A67" s="99" t="s">
        <v>133</v>
      </c>
      <c r="B67" s="99"/>
      <c r="C67" s="102"/>
      <c r="D67" s="104"/>
      <c r="E67" s="105"/>
      <c r="F67" s="105"/>
      <c r="G67" s="105"/>
      <c r="H67" s="105"/>
      <c r="I67" s="105"/>
      <c r="J67" s="105"/>
      <c r="K67" s="105"/>
    </row>
    <row r="69" spans="7:11" ht="15">
      <c r="G69" s="30"/>
      <c r="H69" s="30"/>
      <c r="I69" s="30"/>
      <c r="J69" s="30"/>
      <c r="K69" s="30"/>
    </row>
    <row r="70" spans="1:7" ht="18.75">
      <c r="A70" s="83"/>
      <c r="B70" s="83"/>
      <c r="C70" s="83"/>
      <c r="D70" s="83"/>
      <c r="E70" s="83"/>
      <c r="F70" s="83"/>
      <c r="G70" s="83"/>
    </row>
  </sheetData>
  <sheetProtection/>
  <mergeCells count="14">
    <mergeCell ref="D6:D8"/>
    <mergeCell ref="E6:K6"/>
    <mergeCell ref="E7:E8"/>
    <mergeCell ref="F7:F8"/>
    <mergeCell ref="G7:G8"/>
    <mergeCell ref="H7:H8"/>
    <mergeCell ref="I7:I8"/>
    <mergeCell ref="J7:K7"/>
    <mergeCell ref="A2:K2"/>
    <mergeCell ref="A3:K3"/>
    <mergeCell ref="A5:A8"/>
    <mergeCell ref="B5:B8"/>
    <mergeCell ref="C5:C8"/>
    <mergeCell ref="D5:K5"/>
  </mergeCells>
  <printOptions/>
  <pageMargins left="0.1968503937007874" right="0.1968503937007874" top="0.1968503937007874" bottom="0" header="0.5118110236220472" footer="0.5118110236220472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4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22.625" style="0" customWidth="1"/>
    <col min="4" max="4" width="14.125" style="0" customWidth="1"/>
    <col min="5" max="5" width="14.00390625" style="0" customWidth="1"/>
    <col min="6" max="6" width="12.125" style="0" customWidth="1"/>
    <col min="7" max="7" width="15.00390625" style="0" customWidth="1"/>
    <col min="8" max="8" width="13.75390625" style="0" customWidth="1"/>
    <col min="9" max="9" width="12.75390625" style="0" customWidth="1"/>
    <col min="10" max="10" width="10.375" style="0" customWidth="1"/>
    <col min="11" max="11" width="13.375" style="0" customWidth="1"/>
    <col min="12" max="12" width="12.125" style="0" customWidth="1"/>
  </cols>
  <sheetData>
    <row r="1" spans="10:12" ht="18.75">
      <c r="J1" s="151" t="s">
        <v>215</v>
      </c>
      <c r="K1" s="151"/>
      <c r="L1" s="151"/>
    </row>
    <row r="2" spans="1:12" ht="21" customHeight="1">
      <c r="A2" s="163" t="s">
        <v>31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19.5" customHeight="1">
      <c r="A3" s="164" t="s">
        <v>478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5" spans="1:12" ht="30" customHeight="1">
      <c r="A5" s="165" t="s">
        <v>0</v>
      </c>
      <c r="B5" s="165" t="s">
        <v>11</v>
      </c>
      <c r="C5" s="165" t="s">
        <v>21</v>
      </c>
      <c r="D5" s="165" t="s">
        <v>22</v>
      </c>
      <c r="E5" s="165"/>
      <c r="F5" s="165"/>
      <c r="G5" s="165"/>
      <c r="H5" s="165"/>
      <c r="I5" s="165"/>
      <c r="J5" s="165"/>
      <c r="K5" s="165"/>
      <c r="L5" s="165"/>
    </row>
    <row r="6" spans="1:12" ht="12.75">
      <c r="A6" s="165"/>
      <c r="B6" s="165"/>
      <c r="C6" s="165"/>
      <c r="D6" s="165" t="s">
        <v>23</v>
      </c>
      <c r="E6" s="165"/>
      <c r="F6" s="165"/>
      <c r="G6" s="165" t="s">
        <v>3</v>
      </c>
      <c r="H6" s="165"/>
      <c r="I6" s="165"/>
      <c r="J6" s="165"/>
      <c r="K6" s="165"/>
      <c r="L6" s="165"/>
    </row>
    <row r="7" spans="1:12" ht="80.25" customHeight="1">
      <c r="A7" s="165"/>
      <c r="B7" s="165"/>
      <c r="C7" s="165"/>
      <c r="D7" s="165"/>
      <c r="E7" s="165"/>
      <c r="F7" s="165"/>
      <c r="G7" s="162" t="s">
        <v>24</v>
      </c>
      <c r="H7" s="162"/>
      <c r="I7" s="162"/>
      <c r="J7" s="162" t="s">
        <v>25</v>
      </c>
      <c r="K7" s="162"/>
      <c r="L7" s="162"/>
    </row>
    <row r="8" spans="1:12" ht="51">
      <c r="A8" s="165"/>
      <c r="B8" s="165"/>
      <c r="C8" s="165"/>
      <c r="D8" s="5" t="s">
        <v>475</v>
      </c>
      <c r="E8" s="5" t="s">
        <v>473</v>
      </c>
      <c r="F8" s="5" t="s">
        <v>474</v>
      </c>
      <c r="G8" s="5" t="s">
        <v>472</v>
      </c>
      <c r="H8" s="5" t="s">
        <v>473</v>
      </c>
      <c r="I8" s="5" t="s">
        <v>474</v>
      </c>
      <c r="J8" s="5" t="s">
        <v>238</v>
      </c>
      <c r="K8" s="5" t="s">
        <v>26</v>
      </c>
      <c r="L8" s="5" t="s">
        <v>27</v>
      </c>
    </row>
    <row r="9" spans="1:12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</row>
    <row r="10" spans="1:12" ht="51" customHeight="1">
      <c r="A10" s="6" t="s">
        <v>28</v>
      </c>
      <c r="B10" s="7" t="s">
        <v>32</v>
      </c>
      <c r="C10" s="8" t="s">
        <v>12</v>
      </c>
      <c r="D10" s="106">
        <f aca="true" t="shared" si="0" ref="D10:F11">G10+J10</f>
        <v>8068062.06</v>
      </c>
      <c r="E10" s="106">
        <f t="shared" si="0"/>
        <v>6257224</v>
      </c>
      <c r="F10" s="106">
        <f t="shared" si="0"/>
        <v>6447312</v>
      </c>
      <c r="G10" s="106">
        <f aca="true" t="shared" si="1" ref="G10:L10">G11+G13</f>
        <v>8068062.06</v>
      </c>
      <c r="H10" s="8">
        <f t="shared" si="1"/>
        <v>6257224</v>
      </c>
      <c r="I10" s="8">
        <f t="shared" si="1"/>
        <v>6447312</v>
      </c>
      <c r="J10" s="9">
        <f t="shared" si="1"/>
        <v>0</v>
      </c>
      <c r="K10" s="9">
        <f t="shared" si="1"/>
        <v>0</v>
      </c>
      <c r="L10" s="9">
        <f t="shared" si="1"/>
        <v>0</v>
      </c>
    </row>
    <row r="11" spans="1:12" ht="56.25" customHeight="1">
      <c r="A11" s="6" t="s">
        <v>29</v>
      </c>
      <c r="B11" s="8">
        <v>1001</v>
      </c>
      <c r="C11" s="8" t="s">
        <v>12</v>
      </c>
      <c r="D11" s="106">
        <f t="shared" si="0"/>
        <v>0</v>
      </c>
      <c r="E11" s="106">
        <f t="shared" si="0"/>
        <v>0</v>
      </c>
      <c r="F11" s="106">
        <f t="shared" si="0"/>
        <v>0</v>
      </c>
      <c r="G11" s="131"/>
      <c r="H11" s="132"/>
      <c r="I11" s="132"/>
      <c r="J11" s="9"/>
      <c r="K11" s="9"/>
      <c r="L11" s="9"/>
    </row>
    <row r="12" spans="1:12" ht="12.75">
      <c r="A12" s="6"/>
      <c r="B12" s="6"/>
      <c r="C12" s="6"/>
      <c r="D12" s="106"/>
      <c r="E12" s="106"/>
      <c r="F12" s="106"/>
      <c r="G12" s="106"/>
      <c r="H12" s="6"/>
      <c r="I12" s="6"/>
      <c r="J12" s="6"/>
      <c r="K12" s="6"/>
      <c r="L12" s="6"/>
    </row>
    <row r="13" spans="1:12" ht="48.75" customHeight="1">
      <c r="A13" s="6" t="s">
        <v>30</v>
      </c>
      <c r="B13" s="8">
        <v>2001</v>
      </c>
      <c r="C13" s="8"/>
      <c r="D13" s="106">
        <f>G13+J13</f>
        <v>8068062.06</v>
      </c>
      <c r="E13" s="106">
        <f>H13+K13</f>
        <v>6257224</v>
      </c>
      <c r="F13" s="106">
        <f>I13+L13</f>
        <v>6447312</v>
      </c>
      <c r="G13" s="106">
        <f>'таб 2 (с 01.04)'!D49</f>
        <v>8068062.06</v>
      </c>
      <c r="H13" s="133">
        <f>'таб 2 (2019)'!D49</f>
        <v>6257224</v>
      </c>
      <c r="I13" s="133">
        <f>'таб 2 (2020)'!D49</f>
        <v>6447312</v>
      </c>
      <c r="J13" s="6"/>
      <c r="K13" s="6"/>
      <c r="L13" s="6"/>
    </row>
    <row r="14" spans="1:12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</sheetData>
  <sheetProtection/>
  <mergeCells count="11">
    <mergeCell ref="G6:L6"/>
    <mergeCell ref="G7:I7"/>
    <mergeCell ref="J7:L7"/>
    <mergeCell ref="J1:L1"/>
    <mergeCell ref="A2:L2"/>
    <mergeCell ref="A3:L3"/>
    <mergeCell ref="A5:A8"/>
    <mergeCell ref="B5:B8"/>
    <mergeCell ref="C5:C8"/>
    <mergeCell ref="D5:L5"/>
    <mergeCell ref="D6:F7"/>
  </mergeCells>
  <hyperlinks>
    <hyperlink ref="G7" r:id="rId1" display="consultantplus://offline/ref=49925DC62A084B9EE63A9E2FD05A3AFC304408DF6E66232E4BD3C298AE2AVCO"/>
    <hyperlink ref="J7" r:id="rId2" display="consultantplus://offline/ref=49925DC62A084B9EE63A9E2FD05A3AFC304B0CDB6962232E4BD3C298AE2AVCO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89" zoomScaleSheetLayoutView="89" zoomScalePageLayoutView="0" workbookViewId="0" topLeftCell="A7">
      <selection activeCell="B24" sqref="B24"/>
    </sheetView>
  </sheetViews>
  <sheetFormatPr defaultColWidth="9.00390625" defaultRowHeight="12.75"/>
  <cols>
    <col min="1" max="1" width="51.25390625" style="0" customWidth="1"/>
    <col min="2" max="2" width="14.00390625" style="0" customWidth="1"/>
    <col min="3" max="3" width="11.625" style="0" customWidth="1"/>
    <col min="4" max="4" width="3.75390625" style="0" customWidth="1"/>
    <col min="6" max="6" width="27.00390625" style="0" customWidth="1"/>
    <col min="8" max="8" width="16.00390625" style="0" customWidth="1"/>
  </cols>
  <sheetData>
    <row r="1" ht="18.75">
      <c r="F1" s="89" t="s">
        <v>354</v>
      </c>
    </row>
    <row r="2" spans="1:6" ht="25.5" customHeight="1">
      <c r="A2" s="168" t="s">
        <v>200</v>
      </c>
      <c r="B2" s="168"/>
      <c r="C2" s="168"/>
      <c r="D2" s="168"/>
      <c r="E2" s="168"/>
      <c r="F2" s="168"/>
    </row>
    <row r="3" spans="1:6" ht="18.75" customHeight="1">
      <c r="A3" s="166" t="s">
        <v>479</v>
      </c>
      <c r="B3" s="166"/>
      <c r="C3" s="166"/>
      <c r="D3" s="166"/>
      <c r="E3" s="166"/>
      <c r="F3" s="166"/>
    </row>
    <row r="4" spans="1:6" ht="15.75">
      <c r="A4" s="166" t="s">
        <v>239</v>
      </c>
      <c r="B4" s="166"/>
      <c r="C4" s="166"/>
      <c r="D4" s="111"/>
      <c r="E4" s="111"/>
      <c r="F4" s="111"/>
    </row>
    <row r="6" spans="1:6" ht="51" customHeight="1">
      <c r="A6" s="107" t="s">
        <v>0</v>
      </c>
      <c r="B6" s="107" t="s">
        <v>11</v>
      </c>
      <c r="C6" s="169" t="s">
        <v>201</v>
      </c>
      <c r="D6" s="169"/>
      <c r="E6" s="169"/>
      <c r="F6" s="169"/>
    </row>
    <row r="7" spans="1:6" ht="15.75">
      <c r="A7" s="108" t="s">
        <v>19</v>
      </c>
      <c r="B7" s="109" t="s">
        <v>202</v>
      </c>
      <c r="C7" s="167">
        <v>0</v>
      </c>
      <c r="D7" s="167"/>
      <c r="E7" s="167"/>
      <c r="F7" s="167"/>
    </row>
    <row r="8" spans="1:6" ht="15.75">
      <c r="A8" s="108" t="s">
        <v>20</v>
      </c>
      <c r="B8" s="109" t="s">
        <v>203</v>
      </c>
      <c r="C8" s="167"/>
      <c r="D8" s="167"/>
      <c r="E8" s="167"/>
      <c r="F8" s="167"/>
    </row>
    <row r="9" spans="1:6" ht="15.75">
      <c r="A9" s="108" t="s">
        <v>204</v>
      </c>
      <c r="B9" s="109" t="s">
        <v>205</v>
      </c>
      <c r="C9" s="167"/>
      <c r="D9" s="167"/>
      <c r="E9" s="167"/>
      <c r="F9" s="167"/>
    </row>
    <row r="10" spans="1:6" ht="15.75">
      <c r="A10" s="108"/>
      <c r="B10" s="109"/>
      <c r="C10" s="167"/>
      <c r="D10" s="167"/>
      <c r="E10" s="167"/>
      <c r="F10" s="167"/>
    </row>
    <row r="11" spans="1:6" ht="15.75">
      <c r="A11" s="108" t="s">
        <v>206</v>
      </c>
      <c r="B11" s="109" t="s">
        <v>207</v>
      </c>
      <c r="C11" s="167"/>
      <c r="D11" s="167"/>
      <c r="E11" s="167"/>
      <c r="F11" s="167"/>
    </row>
    <row r="12" spans="1:6" ht="15.75">
      <c r="A12" s="110"/>
      <c r="B12" s="109"/>
      <c r="C12" s="167"/>
      <c r="D12" s="167"/>
      <c r="E12" s="167"/>
      <c r="F12" s="167"/>
    </row>
    <row r="13" ht="12.75">
      <c r="B13" s="85"/>
    </row>
    <row r="14" spans="1:6" ht="12.75">
      <c r="A14" s="86"/>
      <c r="B14" s="86"/>
      <c r="C14" s="86"/>
      <c r="D14" s="86"/>
      <c r="E14" s="86"/>
      <c r="F14" s="86"/>
    </row>
    <row r="15" spans="1:6" ht="18.75" customHeight="1">
      <c r="A15" s="171"/>
      <c r="B15" s="171"/>
      <c r="C15" s="86"/>
      <c r="D15" s="86"/>
      <c r="E15" s="86"/>
      <c r="F15" s="86"/>
    </row>
    <row r="16" spans="1:6" ht="25.5" customHeight="1">
      <c r="A16" s="111"/>
      <c r="B16" s="111"/>
      <c r="C16" s="111"/>
      <c r="D16" s="111"/>
      <c r="E16" s="111"/>
      <c r="F16" s="89" t="s">
        <v>208</v>
      </c>
    </row>
    <row r="17" spans="1:6" ht="15.75">
      <c r="A17" s="111"/>
      <c r="B17" s="111"/>
      <c r="C17" s="111"/>
      <c r="D17" s="111"/>
      <c r="E17" s="111"/>
      <c r="F17" s="111"/>
    </row>
    <row r="18" spans="1:6" ht="12.75" customHeight="1">
      <c r="A18" s="168" t="s">
        <v>209</v>
      </c>
      <c r="B18" s="168"/>
      <c r="C18" s="168"/>
      <c r="D18" s="168"/>
      <c r="E18" s="168"/>
      <c r="F18" s="168"/>
    </row>
    <row r="19" spans="1:6" ht="15.75">
      <c r="A19" s="111"/>
      <c r="B19" s="111"/>
      <c r="C19" s="111"/>
      <c r="D19" s="111"/>
      <c r="E19" s="111"/>
      <c r="F19" s="111"/>
    </row>
    <row r="20" spans="1:6" ht="60.75" customHeight="1">
      <c r="A20" s="107" t="s">
        <v>0</v>
      </c>
      <c r="B20" s="107" t="s">
        <v>11</v>
      </c>
      <c r="C20" s="169" t="s">
        <v>210</v>
      </c>
      <c r="D20" s="169"/>
      <c r="E20" s="169"/>
      <c r="F20" s="169"/>
    </row>
    <row r="21" spans="1:6" ht="14.25" customHeight="1">
      <c r="A21" s="107">
        <v>1</v>
      </c>
      <c r="B21" s="107">
        <v>2</v>
      </c>
      <c r="C21" s="169">
        <v>3</v>
      </c>
      <c r="D21" s="169"/>
      <c r="E21" s="169"/>
      <c r="F21" s="169"/>
    </row>
    <row r="22" spans="1:6" ht="15.75">
      <c r="A22" s="108" t="s">
        <v>211</v>
      </c>
      <c r="B22" s="109" t="s">
        <v>202</v>
      </c>
      <c r="C22" s="167"/>
      <c r="D22" s="167"/>
      <c r="E22" s="167"/>
      <c r="F22" s="167"/>
    </row>
    <row r="23" spans="1:6" ht="63.75" customHeight="1">
      <c r="A23" s="108" t="s">
        <v>212</v>
      </c>
      <c r="B23" s="109" t="s">
        <v>203</v>
      </c>
      <c r="C23" s="167"/>
      <c r="D23" s="167"/>
      <c r="E23" s="167"/>
      <c r="F23" s="167"/>
    </row>
    <row r="24" spans="1:6" ht="33" customHeight="1">
      <c r="A24" s="108" t="s">
        <v>213</v>
      </c>
      <c r="B24" s="109" t="s">
        <v>205</v>
      </c>
      <c r="C24" s="167"/>
      <c r="D24" s="167"/>
      <c r="E24" s="167"/>
      <c r="F24" s="167"/>
    </row>
    <row r="25" spans="1:3" ht="12.75">
      <c r="A25" s="84"/>
      <c r="B25" s="85"/>
      <c r="C25" s="86"/>
    </row>
    <row r="26" spans="1:9" ht="15">
      <c r="A26" s="21"/>
      <c r="B26" s="21"/>
      <c r="C26" s="21"/>
      <c r="D26" s="30"/>
      <c r="E26" s="30"/>
      <c r="F26" s="30"/>
      <c r="G26" s="30"/>
      <c r="H26" s="28"/>
      <c r="I26" s="28"/>
    </row>
    <row r="27" spans="1:9" ht="15.75">
      <c r="A27" s="26" t="s">
        <v>108</v>
      </c>
      <c r="B27" s="26"/>
      <c r="C27" s="88"/>
      <c r="D27" s="28"/>
      <c r="E27" s="170" t="s">
        <v>390</v>
      </c>
      <c r="F27" s="170"/>
      <c r="G27" s="31"/>
      <c r="H27" s="31"/>
      <c r="I27" s="28"/>
    </row>
    <row r="28" spans="1:9" ht="15">
      <c r="A28" s="21"/>
      <c r="B28" s="21"/>
      <c r="C28" s="82" t="s">
        <v>4</v>
      </c>
      <c r="D28" s="29"/>
      <c r="E28" s="172" t="s">
        <v>5</v>
      </c>
      <c r="F28" s="172"/>
      <c r="G28" s="29"/>
      <c r="H28" s="29"/>
      <c r="I28" s="29"/>
    </row>
    <row r="29" spans="1:9" ht="15">
      <c r="A29" s="20" t="s">
        <v>109</v>
      </c>
      <c r="B29" s="20"/>
      <c r="C29" s="21"/>
      <c r="D29" s="30"/>
      <c r="E29" s="30"/>
      <c r="F29" s="29"/>
      <c r="G29" s="29"/>
      <c r="H29" s="29"/>
      <c r="I29" s="29"/>
    </row>
    <row r="30" spans="1:9" ht="15">
      <c r="A30" s="21"/>
      <c r="B30" s="21"/>
      <c r="C30" s="21"/>
      <c r="D30" s="30"/>
      <c r="E30" s="30"/>
      <c r="F30" s="29"/>
      <c r="G30" s="29"/>
      <c r="H30" s="29"/>
      <c r="I30" s="29"/>
    </row>
    <row r="31" spans="1:9" ht="15">
      <c r="A31" s="21" t="s">
        <v>482</v>
      </c>
      <c r="B31" s="21"/>
      <c r="C31" s="21"/>
      <c r="D31" s="30"/>
      <c r="E31" s="30"/>
      <c r="F31" s="29"/>
      <c r="G31" s="29"/>
      <c r="H31" s="29"/>
      <c r="I31" s="29"/>
    </row>
    <row r="32" spans="1:9" ht="15" hidden="1">
      <c r="A32" s="21"/>
      <c r="B32" s="21"/>
      <c r="C32" s="21"/>
      <c r="D32" s="30"/>
      <c r="E32" s="30"/>
      <c r="F32" s="29"/>
      <c r="G32" s="29"/>
      <c r="H32" s="29"/>
      <c r="I32" s="29"/>
    </row>
    <row r="33" spans="1:9" ht="15" hidden="1">
      <c r="A33" s="21" t="s">
        <v>110</v>
      </c>
      <c r="B33" s="21"/>
      <c r="C33" s="21"/>
      <c r="D33" s="30"/>
      <c r="E33" s="30"/>
      <c r="F33" s="29"/>
      <c r="G33" s="29"/>
      <c r="H33" s="29"/>
      <c r="I33" s="29"/>
    </row>
    <row r="34" spans="1:9" ht="63.75" customHeight="1" hidden="1">
      <c r="A34" s="26" t="s">
        <v>111</v>
      </c>
      <c r="B34" s="26"/>
      <c r="C34" s="88"/>
      <c r="D34" s="28"/>
      <c r="E34" s="170"/>
      <c r="F34" s="170"/>
      <c r="G34" s="27"/>
      <c r="H34" s="31"/>
      <c r="I34" s="31"/>
    </row>
    <row r="35" spans="1:9" ht="15" hidden="1">
      <c r="A35" s="21"/>
      <c r="B35" s="21"/>
      <c r="C35" s="82" t="s">
        <v>4</v>
      </c>
      <c r="D35" s="29"/>
      <c r="E35" s="172" t="s">
        <v>5</v>
      </c>
      <c r="F35" s="172"/>
      <c r="G35" s="10"/>
      <c r="H35" s="29"/>
      <c r="I35" s="29"/>
    </row>
    <row r="36" spans="1:9" ht="15" hidden="1">
      <c r="A36" s="21"/>
      <c r="B36" s="21"/>
      <c r="C36" s="21"/>
      <c r="D36" s="10"/>
      <c r="E36" s="10"/>
      <c r="F36" s="10"/>
      <c r="G36" s="10"/>
      <c r="H36" s="10"/>
      <c r="I36" s="10"/>
    </row>
    <row r="37" spans="1:9" ht="65.25" customHeight="1" hidden="1">
      <c r="A37" s="26" t="s">
        <v>112</v>
      </c>
      <c r="B37" s="26"/>
      <c r="C37" s="88"/>
      <c r="D37" s="28"/>
      <c r="E37" s="170"/>
      <c r="F37" s="170"/>
      <c r="G37" s="27"/>
      <c r="H37" s="31"/>
      <c r="I37" s="31"/>
    </row>
    <row r="38" spans="1:9" ht="15" hidden="1">
      <c r="A38" s="21"/>
      <c r="B38" s="21"/>
      <c r="C38" s="82" t="s">
        <v>4</v>
      </c>
      <c r="D38" s="29"/>
      <c r="E38" s="172" t="s">
        <v>5</v>
      </c>
      <c r="F38" s="172"/>
      <c r="G38" s="10"/>
      <c r="H38" s="29"/>
      <c r="I38" s="29"/>
    </row>
    <row r="39" spans="1:9" ht="15" hidden="1">
      <c r="A39" s="21"/>
      <c r="B39" s="21"/>
      <c r="C39" s="21"/>
      <c r="D39" s="10"/>
      <c r="E39" s="10"/>
      <c r="F39" s="10"/>
      <c r="G39" s="10"/>
      <c r="H39" s="10"/>
      <c r="I39" s="10"/>
    </row>
    <row r="40" spans="1:9" ht="15" hidden="1">
      <c r="A40" s="21" t="s">
        <v>134</v>
      </c>
      <c r="B40" s="21"/>
      <c r="C40" s="21"/>
      <c r="D40" s="28"/>
      <c r="E40" s="21"/>
      <c r="F40" s="30"/>
      <c r="G40" s="30"/>
      <c r="H40" s="28"/>
      <c r="I40" s="28"/>
    </row>
    <row r="41" ht="12.75" hidden="1"/>
    <row r="42" ht="12.75">
      <c r="A42" s="87"/>
    </row>
  </sheetData>
  <sheetProtection/>
  <mergeCells count="23">
    <mergeCell ref="E38:F38"/>
    <mergeCell ref="E28:F28"/>
    <mergeCell ref="E34:F34"/>
    <mergeCell ref="E35:F35"/>
    <mergeCell ref="E37:F37"/>
    <mergeCell ref="C22:F22"/>
    <mergeCell ref="C23:F23"/>
    <mergeCell ref="A2:F2"/>
    <mergeCell ref="A3:F3"/>
    <mergeCell ref="C6:F6"/>
    <mergeCell ref="C10:F10"/>
    <mergeCell ref="C7:F7"/>
    <mergeCell ref="E27:F27"/>
    <mergeCell ref="C21:F21"/>
    <mergeCell ref="A15:B15"/>
    <mergeCell ref="C8:F8"/>
    <mergeCell ref="C9:F9"/>
    <mergeCell ref="A4:C4"/>
    <mergeCell ref="C24:F24"/>
    <mergeCell ref="C11:F11"/>
    <mergeCell ref="C12:F12"/>
    <mergeCell ref="A18:F18"/>
    <mergeCell ref="C20:F20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R56"/>
  <sheetViews>
    <sheetView zoomScalePageLayoutView="0" workbookViewId="0" topLeftCell="A13">
      <selection activeCell="DE2" sqref="DE2:ER2"/>
    </sheetView>
  </sheetViews>
  <sheetFormatPr defaultColWidth="0.875" defaultRowHeight="12.75"/>
  <cols>
    <col min="1" max="115" width="0.875" style="46" customWidth="1"/>
    <col min="116" max="116" width="8.375" style="46" customWidth="1"/>
    <col min="117" max="117" width="10.125" style="46" customWidth="1"/>
    <col min="118" max="118" width="2.875" style="46" customWidth="1"/>
    <col min="119" max="146" width="0.875" style="46" customWidth="1"/>
    <col min="147" max="147" width="1.00390625" style="46" customWidth="1"/>
    <col min="148" max="148" width="12.00390625" style="46" bestFit="1" customWidth="1"/>
    <col min="149" max="16384" width="0.875" style="46" customWidth="1"/>
  </cols>
  <sheetData>
    <row r="1" spans="109:148" s="33" customFormat="1" ht="18.75" customHeight="1">
      <c r="DE1" s="175" t="s">
        <v>135</v>
      </c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</row>
    <row r="2" spans="109:148" s="33" customFormat="1" ht="37.5" customHeight="1">
      <c r="DE2" s="176" t="s">
        <v>136</v>
      </c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  <c r="EM2" s="176"/>
      <c r="EN2" s="176"/>
      <c r="EO2" s="176"/>
      <c r="EP2" s="176"/>
      <c r="EQ2" s="176"/>
      <c r="ER2" s="176"/>
    </row>
    <row r="3" spans="109:148" s="33" customFormat="1" ht="9.75" customHeight="1"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</row>
    <row r="4" spans="107:148" s="35" customFormat="1" ht="10.5" customHeight="1">
      <c r="DC4" s="177" t="s">
        <v>137</v>
      </c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</row>
    <row r="5" spans="107:148" s="35" customFormat="1" ht="10.5" customHeight="1"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</row>
    <row r="6" spans="107:148" s="33" customFormat="1" ht="10.5">
      <c r="DC6" s="173" t="s">
        <v>138</v>
      </c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</row>
    <row r="7" spans="107:148" s="35" customFormat="1" ht="10.5" customHeight="1"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P7" s="174"/>
      <c r="EQ7" s="174"/>
      <c r="ER7" s="174"/>
    </row>
    <row r="8" spans="107:148" s="33" customFormat="1" ht="10.5">
      <c r="DC8" s="173" t="s">
        <v>139</v>
      </c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</row>
    <row r="9" spans="107:148" s="35" customFormat="1" ht="15.75" customHeight="1"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36"/>
      <c r="DW9" s="36"/>
      <c r="DX9" s="36"/>
      <c r="DY9" s="36"/>
      <c r="DZ9" s="36"/>
      <c r="EA9" s="174"/>
      <c r="EB9" s="174"/>
      <c r="EC9" s="174"/>
      <c r="ED9" s="174"/>
      <c r="EE9" s="174"/>
      <c r="EF9" s="174"/>
      <c r="EG9" s="174"/>
      <c r="EH9" s="174"/>
      <c r="EI9" s="174"/>
      <c r="EJ9" s="174"/>
      <c r="EK9" s="174"/>
      <c r="EL9" s="174"/>
      <c r="EM9" s="174"/>
      <c r="EN9" s="174"/>
      <c r="EO9" s="174"/>
      <c r="EP9" s="174"/>
      <c r="EQ9" s="174"/>
      <c r="ER9" s="174"/>
    </row>
    <row r="10" spans="107:148" s="33" customFormat="1" ht="10.5">
      <c r="DC10" s="173" t="s">
        <v>4</v>
      </c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EA10" s="173" t="s">
        <v>5</v>
      </c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</row>
    <row r="11" spans="105:135" s="35" customFormat="1" ht="10.5" customHeight="1">
      <c r="DA11" s="181" t="s">
        <v>140</v>
      </c>
      <c r="DB11" s="181"/>
      <c r="DC11" s="182"/>
      <c r="DD11" s="182"/>
      <c r="DE11" s="182"/>
      <c r="DF11" s="182"/>
      <c r="DG11" s="182"/>
      <c r="DH11" s="183" t="s">
        <v>140</v>
      </c>
      <c r="DI11" s="183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1">
        <v>20</v>
      </c>
      <c r="DW11" s="181"/>
      <c r="DX11" s="181"/>
      <c r="DY11" s="181"/>
      <c r="DZ11" s="192"/>
      <c r="EA11" s="192"/>
      <c r="EB11" s="192"/>
      <c r="EC11" s="183" t="s">
        <v>141</v>
      </c>
      <c r="ED11" s="183"/>
      <c r="EE11" s="183"/>
    </row>
    <row r="12" spans="2:141" s="38" customFormat="1" ht="12" customHeight="1">
      <c r="B12" s="193" t="s">
        <v>142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</row>
    <row r="13" spans="1:148" s="35" customFormat="1" ht="12.75" customHeight="1" thickBot="1">
      <c r="A13" s="39"/>
      <c r="B13" s="194" t="s">
        <v>143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5"/>
      <c r="EJ13" s="195"/>
      <c r="EK13" s="195"/>
      <c r="ER13" s="40" t="s">
        <v>144</v>
      </c>
    </row>
    <row r="14" spans="132:148" s="35" customFormat="1" ht="12" customHeight="1">
      <c r="EB14" s="41"/>
      <c r="EC14" s="41"/>
      <c r="ED14" s="41"/>
      <c r="EE14" s="41"/>
      <c r="EF14" s="42"/>
      <c r="EG14" s="42"/>
      <c r="EH14" s="43"/>
      <c r="EI14" s="44"/>
      <c r="EJ14" s="43"/>
      <c r="EK14" s="43"/>
      <c r="EL14" s="45"/>
      <c r="EM14" s="45"/>
      <c r="EN14" s="45"/>
      <c r="EO14" s="45"/>
      <c r="EP14" s="45" t="s">
        <v>145</v>
      </c>
      <c r="EQ14" s="43"/>
      <c r="ER14" s="90" t="s">
        <v>146</v>
      </c>
    </row>
    <row r="15" spans="49:148" s="35" customFormat="1" ht="12" customHeight="1">
      <c r="AW15" s="196" t="s">
        <v>147</v>
      </c>
      <c r="AX15" s="196"/>
      <c r="AY15" s="196"/>
      <c r="AZ15" s="196"/>
      <c r="BA15" s="196"/>
      <c r="BB15" s="182"/>
      <c r="BC15" s="197"/>
      <c r="BD15" s="197"/>
      <c r="BE15" s="197"/>
      <c r="BF15" s="197"/>
      <c r="BG15" s="199" t="s">
        <v>140</v>
      </c>
      <c r="BH15" s="199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182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6">
        <v>20</v>
      </c>
      <c r="CR15" s="196"/>
      <c r="CS15" s="196"/>
      <c r="CT15" s="196"/>
      <c r="CU15" s="192"/>
      <c r="CV15" s="198"/>
      <c r="CW15" s="198"/>
      <c r="CX15" s="198"/>
      <c r="CY15" s="199" t="s">
        <v>141</v>
      </c>
      <c r="CZ15" s="199"/>
      <c r="DA15" s="199"/>
      <c r="EL15" s="37"/>
      <c r="EM15" s="37"/>
      <c r="EN15" s="37"/>
      <c r="EO15" s="37"/>
      <c r="EP15" s="37" t="s">
        <v>148</v>
      </c>
      <c r="ER15" s="91"/>
    </row>
    <row r="16" spans="1:148" s="35" customFormat="1" ht="15.75" customHeight="1">
      <c r="A16" s="35" t="s">
        <v>149</v>
      </c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00"/>
      <c r="DK16" s="200"/>
      <c r="DL16" s="200"/>
      <c r="DM16" s="200"/>
      <c r="DN16" s="200"/>
      <c r="DO16" s="200"/>
      <c r="DP16" s="200"/>
      <c r="DQ16" s="200"/>
      <c r="DR16" s="200"/>
      <c r="DS16" s="200"/>
      <c r="DT16" s="200"/>
      <c r="DU16" s="200"/>
      <c r="DV16" s="200"/>
      <c r="DW16" s="200"/>
      <c r="DX16" s="200"/>
      <c r="DY16" s="200"/>
      <c r="DZ16" s="200"/>
      <c r="EA16" s="200"/>
      <c r="EB16" s="200"/>
      <c r="EC16" s="200"/>
      <c r="ED16" s="200"/>
      <c r="EE16" s="47"/>
      <c r="EF16" s="47"/>
      <c r="EG16" s="47"/>
      <c r="EH16" s="47"/>
      <c r="EI16" s="47"/>
      <c r="EL16" s="37"/>
      <c r="EM16" s="37"/>
      <c r="EN16" s="37"/>
      <c r="EO16" s="37"/>
      <c r="EP16" s="37"/>
      <c r="ER16" s="178"/>
    </row>
    <row r="17" spans="1:148" s="35" customFormat="1" ht="15.75" customHeight="1">
      <c r="A17" s="35" t="s">
        <v>150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47"/>
      <c r="EF17" s="47"/>
      <c r="EG17" s="47"/>
      <c r="EH17" s="47"/>
      <c r="EI17" s="47"/>
      <c r="EL17" s="37"/>
      <c r="EM17" s="37"/>
      <c r="EN17" s="37"/>
      <c r="EO17" s="37"/>
      <c r="EP17" s="37" t="s">
        <v>151</v>
      </c>
      <c r="ER17" s="179"/>
    </row>
    <row r="18" spans="1:148" s="35" customFormat="1" ht="3" customHeight="1" thickBo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L18" s="37"/>
      <c r="EM18" s="37"/>
      <c r="EN18" s="37"/>
      <c r="EO18" s="37"/>
      <c r="EP18" s="37"/>
      <c r="ER18" s="178"/>
    </row>
    <row r="19" spans="1:148" s="35" customFormat="1" ht="10.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X19" s="49" t="s">
        <v>152</v>
      </c>
      <c r="AY19" s="48"/>
      <c r="AZ19" s="48"/>
      <c r="BA19" s="48"/>
      <c r="BB19" s="48"/>
      <c r="BC19" s="48"/>
      <c r="BD19" s="48"/>
      <c r="BE19" s="48"/>
      <c r="BF19" s="48"/>
      <c r="BG19" s="186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L19" s="37"/>
      <c r="EM19" s="37"/>
      <c r="EN19" s="37"/>
      <c r="EO19" s="37"/>
      <c r="EP19" s="37" t="s">
        <v>153</v>
      </c>
      <c r="ER19" s="180"/>
    </row>
    <row r="20" spans="1:148" s="35" customFormat="1" ht="3" customHeight="1" thickBo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X20" s="48"/>
      <c r="AY20" s="48"/>
      <c r="AZ20" s="48"/>
      <c r="BA20" s="48"/>
      <c r="BB20" s="48"/>
      <c r="BC20" s="48"/>
      <c r="BD20" s="48"/>
      <c r="BE20" s="48"/>
      <c r="BF20" s="48"/>
      <c r="BG20" s="189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1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L20" s="37"/>
      <c r="EM20" s="37"/>
      <c r="EN20" s="37"/>
      <c r="EO20" s="37"/>
      <c r="EP20" s="37"/>
      <c r="ER20" s="179"/>
    </row>
    <row r="21" spans="1:148" s="35" customFormat="1" ht="14.25" customHeight="1">
      <c r="A21" s="35" t="s">
        <v>154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  <c r="DT21" s="184"/>
      <c r="DU21" s="184"/>
      <c r="DV21" s="184"/>
      <c r="DW21" s="184"/>
      <c r="DX21" s="184"/>
      <c r="DY21" s="184"/>
      <c r="DZ21" s="184"/>
      <c r="EA21" s="184"/>
      <c r="EB21" s="184"/>
      <c r="EC21" s="184"/>
      <c r="ED21" s="184"/>
      <c r="EE21" s="47"/>
      <c r="EF21" s="47"/>
      <c r="EG21" s="47"/>
      <c r="EH21" s="47"/>
      <c r="EI21" s="47"/>
      <c r="EL21" s="37"/>
      <c r="EM21" s="37"/>
      <c r="EN21" s="37"/>
      <c r="EO21" s="37"/>
      <c r="EP21" s="45" t="s">
        <v>155</v>
      </c>
      <c r="ER21" s="91"/>
    </row>
    <row r="22" spans="1:148" s="35" customFormat="1" ht="12.75">
      <c r="A22" s="35" t="s">
        <v>156</v>
      </c>
      <c r="AX22" s="185" t="s">
        <v>223</v>
      </c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47"/>
      <c r="EF22" s="47"/>
      <c r="EG22" s="47"/>
      <c r="EH22" s="47"/>
      <c r="EI22" s="47"/>
      <c r="EL22" s="37"/>
      <c r="EM22" s="37"/>
      <c r="EN22" s="37"/>
      <c r="EO22" s="37"/>
      <c r="EP22" s="37"/>
      <c r="ER22" s="92"/>
    </row>
    <row r="23" spans="1:148" s="35" customFormat="1" ht="12.75">
      <c r="A23" s="35" t="s">
        <v>157</v>
      </c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184"/>
      <c r="DT23" s="184"/>
      <c r="DU23" s="184"/>
      <c r="DV23" s="184"/>
      <c r="DW23" s="184"/>
      <c r="DX23" s="184"/>
      <c r="DY23" s="184"/>
      <c r="DZ23" s="184"/>
      <c r="EA23" s="184"/>
      <c r="EB23" s="184"/>
      <c r="EC23" s="184"/>
      <c r="ED23" s="184"/>
      <c r="EE23" s="47"/>
      <c r="EF23" s="47"/>
      <c r="EG23" s="47"/>
      <c r="EH23" s="47"/>
      <c r="EI23" s="47"/>
      <c r="EL23" s="37"/>
      <c r="EM23" s="37"/>
      <c r="EN23" s="37"/>
      <c r="EO23" s="37"/>
      <c r="EP23" s="37" t="s">
        <v>158</v>
      </c>
      <c r="ER23" s="91" t="s">
        <v>224</v>
      </c>
    </row>
    <row r="24" spans="1:148" s="35" customFormat="1" ht="12.75">
      <c r="A24" s="35" t="s">
        <v>156</v>
      </c>
      <c r="AX24" s="185" t="s">
        <v>225</v>
      </c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47"/>
      <c r="EF24" s="47"/>
      <c r="EG24" s="47"/>
      <c r="EH24" s="47"/>
      <c r="EI24" s="47"/>
      <c r="EJ24" s="43"/>
      <c r="EK24" s="43"/>
      <c r="EL24" s="45"/>
      <c r="EM24" s="45"/>
      <c r="EN24" s="45"/>
      <c r="EO24" s="45"/>
      <c r="EQ24" s="43"/>
      <c r="ER24" s="178" t="s">
        <v>226</v>
      </c>
    </row>
    <row r="25" spans="1:148" s="35" customFormat="1" ht="12.75">
      <c r="A25" s="35" t="s">
        <v>159</v>
      </c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DW25" s="184"/>
      <c r="DX25" s="184"/>
      <c r="DY25" s="184"/>
      <c r="DZ25" s="184"/>
      <c r="EA25" s="184"/>
      <c r="EB25" s="184"/>
      <c r="EC25" s="184"/>
      <c r="ED25" s="184"/>
      <c r="EE25" s="47"/>
      <c r="EF25" s="47"/>
      <c r="EG25" s="47"/>
      <c r="EH25" s="47"/>
      <c r="EI25" s="47"/>
      <c r="EJ25" s="43"/>
      <c r="EK25" s="43"/>
      <c r="EL25" s="45"/>
      <c r="EM25" s="45"/>
      <c r="EN25" s="45"/>
      <c r="EO25" s="45"/>
      <c r="EQ25" s="43"/>
      <c r="ER25" s="180"/>
    </row>
    <row r="26" spans="1:148" s="35" customFormat="1" ht="11.25" customHeight="1">
      <c r="A26" s="35" t="s">
        <v>160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50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3"/>
      <c r="EK26" s="43"/>
      <c r="EL26" s="45"/>
      <c r="EM26" s="45"/>
      <c r="EN26" s="45"/>
      <c r="EO26" s="45"/>
      <c r="EP26" s="37" t="s">
        <v>161</v>
      </c>
      <c r="EQ26" s="43"/>
      <c r="ER26" s="179"/>
    </row>
    <row r="27" spans="12:148" s="35" customFormat="1" ht="10.5" customHeight="1" thickBot="1"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3"/>
      <c r="EK27" s="43"/>
      <c r="EL27" s="45"/>
      <c r="EM27" s="45"/>
      <c r="EN27" s="45"/>
      <c r="EO27" s="45"/>
      <c r="EP27" s="37" t="s">
        <v>162</v>
      </c>
      <c r="EQ27" s="43"/>
      <c r="ER27" s="93"/>
    </row>
    <row r="28" spans="12:148" s="33" customFormat="1" ht="10.5">
      <c r="L28" s="173" t="s">
        <v>163</v>
      </c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2"/>
      <c r="EK28" s="52"/>
      <c r="EL28" s="53"/>
      <c r="EM28" s="53"/>
      <c r="EN28" s="53"/>
      <c r="EO28" s="53"/>
      <c r="EQ28" s="52"/>
      <c r="ER28" s="54"/>
    </row>
    <row r="29" spans="12:148" s="33" customFormat="1" ht="12.75"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201" t="s">
        <v>19</v>
      </c>
      <c r="DO29" s="201"/>
      <c r="DP29" s="201"/>
      <c r="DQ29" s="201"/>
      <c r="DR29" s="201"/>
      <c r="DS29" s="201"/>
      <c r="DT29" s="201"/>
      <c r="DU29" s="201"/>
      <c r="DV29" s="201"/>
      <c r="DW29" s="201"/>
      <c r="DX29" s="201"/>
      <c r="DY29" s="201"/>
      <c r="DZ29" s="201"/>
      <c r="EA29" s="201"/>
      <c r="EB29" s="201"/>
      <c r="EC29" s="201"/>
      <c r="ED29" s="201"/>
      <c r="EE29" s="201"/>
      <c r="EF29" s="201"/>
      <c r="EG29" s="201"/>
      <c r="EH29" s="201"/>
      <c r="EI29" s="201"/>
      <c r="EJ29" s="201"/>
      <c r="EK29" s="201"/>
      <c r="EL29" s="202"/>
      <c r="EM29" s="202"/>
      <c r="EN29" s="202"/>
      <c r="EO29" s="202"/>
      <c r="EP29" s="202"/>
      <c r="EQ29" s="202"/>
      <c r="ER29" s="202"/>
    </row>
    <row r="30" spans="1:148" s="35" customFormat="1" ht="11.25" customHeight="1">
      <c r="A30" s="48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3"/>
      <c r="EK30" s="43"/>
      <c r="EL30" s="45"/>
      <c r="EM30" s="45"/>
      <c r="EN30" s="45"/>
      <c r="EO30" s="45"/>
      <c r="EQ30" s="43"/>
      <c r="ER30" s="56"/>
    </row>
    <row r="31" spans="1:148" s="44" customFormat="1" ht="10.5" customHeight="1">
      <c r="A31" s="212" t="s">
        <v>164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3" t="s">
        <v>165</v>
      </c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3" t="s">
        <v>113</v>
      </c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3" t="s">
        <v>187</v>
      </c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5" t="s">
        <v>166</v>
      </c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13" t="s">
        <v>167</v>
      </c>
      <c r="DM31" s="214"/>
      <c r="DN31" s="205" t="s">
        <v>168</v>
      </c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6"/>
    </row>
    <row r="32" spans="1:148" s="44" customFormat="1" ht="10.5" customHeight="1">
      <c r="A32" s="212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3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3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3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7" t="s">
        <v>169</v>
      </c>
      <c r="CF32" s="208"/>
      <c r="CG32" s="208"/>
      <c r="CH32" s="208"/>
      <c r="CI32" s="208"/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8"/>
      <c r="DC32" s="208"/>
      <c r="DD32" s="208"/>
      <c r="DE32" s="208"/>
      <c r="DF32" s="208"/>
      <c r="DG32" s="208"/>
      <c r="DH32" s="208"/>
      <c r="DI32" s="208"/>
      <c r="DJ32" s="208"/>
      <c r="DK32" s="208"/>
      <c r="DL32" s="215"/>
      <c r="DM32" s="216"/>
      <c r="DN32" s="207"/>
      <c r="DO32" s="208"/>
      <c r="DP32" s="208"/>
      <c r="DQ32" s="208"/>
      <c r="DR32" s="208"/>
      <c r="DS32" s="208"/>
      <c r="DT32" s="208"/>
      <c r="DU32" s="208"/>
      <c r="DV32" s="208"/>
      <c r="DW32" s="208"/>
      <c r="DX32" s="208"/>
      <c r="DY32" s="208"/>
      <c r="DZ32" s="208"/>
      <c r="EA32" s="208"/>
      <c r="EB32" s="208"/>
      <c r="EC32" s="208"/>
      <c r="ED32" s="208"/>
      <c r="EE32" s="208"/>
      <c r="EF32" s="208"/>
      <c r="EG32" s="208"/>
      <c r="EH32" s="208"/>
      <c r="EI32" s="208"/>
      <c r="EJ32" s="208"/>
      <c r="EK32" s="208"/>
      <c r="EL32" s="208"/>
      <c r="EM32" s="208"/>
      <c r="EN32" s="208"/>
      <c r="EO32" s="208"/>
      <c r="EP32" s="208"/>
      <c r="EQ32" s="208"/>
      <c r="ER32" s="208"/>
    </row>
    <row r="33" spans="1:148" s="44" customFormat="1" ht="10.5" customHeight="1">
      <c r="A33" s="212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17" t="s">
        <v>186</v>
      </c>
      <c r="CF33" s="218"/>
      <c r="CG33" s="218"/>
      <c r="CH33" s="218"/>
      <c r="CI33" s="218"/>
      <c r="CJ33" s="218"/>
      <c r="CK33" s="218"/>
      <c r="CL33" s="218"/>
      <c r="CM33" s="218"/>
      <c r="CN33" s="218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18"/>
      <c r="DD33" s="218"/>
      <c r="DE33" s="218"/>
      <c r="DF33" s="218"/>
      <c r="DG33" s="218"/>
      <c r="DH33" s="218"/>
      <c r="DI33" s="218"/>
      <c r="DJ33" s="218"/>
      <c r="DK33" s="219"/>
      <c r="DL33" s="215"/>
      <c r="DM33" s="216"/>
      <c r="DN33" s="207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C33" s="208"/>
      <c r="ED33" s="208"/>
      <c r="EE33" s="208"/>
      <c r="EF33" s="208"/>
      <c r="EG33" s="208"/>
      <c r="EH33" s="208"/>
      <c r="EI33" s="208"/>
      <c r="EJ33" s="208"/>
      <c r="EK33" s="208"/>
      <c r="EL33" s="208"/>
      <c r="EM33" s="208"/>
      <c r="EN33" s="208"/>
      <c r="EO33" s="208"/>
      <c r="EP33" s="208"/>
      <c r="EQ33" s="208"/>
      <c r="ER33" s="208"/>
    </row>
    <row r="34" spans="1:148" s="44" customFormat="1" ht="41.25" customHeight="1">
      <c r="A34" s="212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 t="s">
        <v>170</v>
      </c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 t="s">
        <v>171</v>
      </c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  <c r="DD34" s="204"/>
      <c r="DE34" s="204"/>
      <c r="DF34" s="204"/>
      <c r="DG34" s="204"/>
      <c r="DH34" s="204"/>
      <c r="DI34" s="204"/>
      <c r="DJ34" s="204"/>
      <c r="DK34" s="204"/>
      <c r="DL34" s="58" t="s">
        <v>170</v>
      </c>
      <c r="DM34" s="58" t="s">
        <v>171</v>
      </c>
      <c r="DN34" s="220" t="s">
        <v>172</v>
      </c>
      <c r="DO34" s="221"/>
      <c r="DP34" s="221"/>
      <c r="DQ34" s="221"/>
      <c r="DR34" s="221"/>
      <c r="DS34" s="221"/>
      <c r="DT34" s="221"/>
      <c r="DU34" s="221"/>
      <c r="DV34" s="221"/>
      <c r="DW34" s="221"/>
      <c r="DX34" s="221"/>
      <c r="DY34" s="221"/>
      <c r="DZ34" s="221"/>
      <c r="EA34" s="221"/>
      <c r="EB34" s="221"/>
      <c r="EC34" s="221"/>
      <c r="ED34" s="221"/>
      <c r="EE34" s="221"/>
      <c r="EF34" s="221"/>
      <c r="EG34" s="221"/>
      <c r="EH34" s="212"/>
      <c r="EI34" s="204" t="s">
        <v>173</v>
      </c>
      <c r="EJ34" s="204"/>
      <c r="EK34" s="204"/>
      <c r="EL34" s="204"/>
      <c r="EM34" s="204"/>
      <c r="EN34" s="204"/>
      <c r="EO34" s="204"/>
      <c r="EP34" s="204"/>
      <c r="EQ34" s="204"/>
      <c r="ER34" s="204"/>
    </row>
    <row r="35" spans="1:148" s="44" customFormat="1" ht="10.5" customHeight="1">
      <c r="A35" s="211">
        <v>1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>
        <v>2</v>
      </c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>
        <v>3</v>
      </c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>
        <v>4</v>
      </c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1">
        <v>5</v>
      </c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>
        <v>6</v>
      </c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  <c r="DJ35" s="210"/>
      <c r="DK35" s="210"/>
      <c r="DL35" s="57">
        <v>7</v>
      </c>
      <c r="DM35" s="57">
        <v>8</v>
      </c>
      <c r="DN35" s="205">
        <v>9</v>
      </c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11"/>
      <c r="EI35" s="210">
        <v>10</v>
      </c>
      <c r="EJ35" s="210"/>
      <c r="EK35" s="210"/>
      <c r="EL35" s="210"/>
      <c r="EM35" s="210"/>
      <c r="EN35" s="210"/>
      <c r="EO35" s="210"/>
      <c r="EP35" s="210"/>
      <c r="EQ35" s="210"/>
      <c r="ER35" s="210"/>
    </row>
    <row r="36" spans="1:148" s="35" customFormat="1" ht="12.75" customHeight="1">
      <c r="A36" s="203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2"/>
      <c r="CC36" s="222"/>
      <c r="CD36" s="222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09"/>
      <c r="DF36" s="209"/>
      <c r="DG36" s="209"/>
      <c r="DH36" s="209"/>
      <c r="DI36" s="209"/>
      <c r="DJ36" s="209"/>
      <c r="DK36" s="209"/>
      <c r="DL36" s="59"/>
      <c r="DM36" s="59"/>
      <c r="DN36" s="209"/>
      <c r="DO36" s="209"/>
      <c r="DP36" s="209"/>
      <c r="DQ36" s="209"/>
      <c r="DR36" s="209"/>
      <c r="DS36" s="209"/>
      <c r="DT36" s="209"/>
      <c r="DU36" s="209"/>
      <c r="DV36" s="209"/>
      <c r="DW36" s="209"/>
      <c r="DX36" s="209"/>
      <c r="DY36" s="209"/>
      <c r="DZ36" s="209"/>
      <c r="EA36" s="209"/>
      <c r="EB36" s="209"/>
      <c r="EC36" s="209"/>
      <c r="ED36" s="209"/>
      <c r="EE36" s="209"/>
      <c r="EF36" s="209"/>
      <c r="EG36" s="209"/>
      <c r="EH36" s="209"/>
      <c r="EI36" s="209"/>
      <c r="EJ36" s="209"/>
      <c r="EK36" s="209"/>
      <c r="EL36" s="209"/>
      <c r="EM36" s="209"/>
      <c r="EN36" s="209"/>
      <c r="EO36" s="209"/>
      <c r="EP36" s="209"/>
      <c r="EQ36" s="209"/>
      <c r="ER36" s="209"/>
    </row>
    <row r="37" spans="1:148" s="35" customFormat="1" ht="12.75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2"/>
      <c r="CC37" s="222"/>
      <c r="CD37" s="222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I37" s="209"/>
      <c r="DJ37" s="209"/>
      <c r="DK37" s="209"/>
      <c r="DL37" s="59"/>
      <c r="DM37" s="59"/>
      <c r="DN37" s="209"/>
      <c r="DO37" s="209"/>
      <c r="DP37" s="209"/>
      <c r="DQ37" s="209"/>
      <c r="DR37" s="209"/>
      <c r="DS37" s="209"/>
      <c r="DT37" s="209"/>
      <c r="DU37" s="209"/>
      <c r="DV37" s="209"/>
      <c r="DW37" s="209"/>
      <c r="DX37" s="209"/>
      <c r="DY37" s="209"/>
      <c r="DZ37" s="209"/>
      <c r="EA37" s="209"/>
      <c r="EB37" s="209"/>
      <c r="EC37" s="209"/>
      <c r="ED37" s="209"/>
      <c r="EE37" s="209"/>
      <c r="EF37" s="209"/>
      <c r="EG37" s="209"/>
      <c r="EH37" s="209"/>
      <c r="EI37" s="209"/>
      <c r="EJ37" s="209"/>
      <c r="EK37" s="209"/>
      <c r="EL37" s="209"/>
      <c r="EM37" s="209"/>
      <c r="EN37" s="209"/>
      <c r="EO37" s="209"/>
      <c r="EP37" s="209"/>
      <c r="EQ37" s="209"/>
      <c r="ER37" s="209"/>
    </row>
    <row r="38" spans="1:148" s="35" customFormat="1" ht="12.75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  <c r="DD38" s="209"/>
      <c r="DE38" s="209"/>
      <c r="DF38" s="209"/>
      <c r="DG38" s="209"/>
      <c r="DH38" s="209"/>
      <c r="DI38" s="209"/>
      <c r="DJ38" s="209"/>
      <c r="DK38" s="209"/>
      <c r="DL38" s="59"/>
      <c r="DM38" s="59"/>
      <c r="DN38" s="209"/>
      <c r="DO38" s="209"/>
      <c r="DP38" s="209"/>
      <c r="DQ38" s="209"/>
      <c r="DR38" s="209"/>
      <c r="DS38" s="209"/>
      <c r="DT38" s="209"/>
      <c r="DU38" s="209"/>
      <c r="DV38" s="209"/>
      <c r="DW38" s="209"/>
      <c r="DX38" s="209"/>
      <c r="DY38" s="209"/>
      <c r="DZ38" s="209"/>
      <c r="EA38" s="209"/>
      <c r="EB38" s="209"/>
      <c r="EC38" s="209"/>
      <c r="ED38" s="209"/>
      <c r="EE38" s="209"/>
      <c r="EF38" s="209"/>
      <c r="EG38" s="209"/>
      <c r="EH38" s="209"/>
      <c r="EI38" s="209"/>
      <c r="EJ38" s="209"/>
      <c r="EK38" s="209"/>
      <c r="EL38" s="209"/>
      <c r="EM38" s="209"/>
      <c r="EN38" s="209"/>
      <c r="EO38" s="209"/>
      <c r="EP38" s="209"/>
      <c r="EQ38" s="209"/>
      <c r="ER38" s="209"/>
    </row>
    <row r="39" spans="1:148" s="35" customFormat="1" ht="12.75" hidden="1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2"/>
      <c r="AX39" s="76"/>
      <c r="AY39" s="77"/>
      <c r="AZ39" s="77"/>
      <c r="BA39" s="77"/>
      <c r="BB39" s="77"/>
      <c r="BC39" s="77"/>
      <c r="BD39" s="77"/>
      <c r="BE39" s="77"/>
      <c r="BF39" s="77"/>
      <c r="BG39" s="77"/>
      <c r="BH39" s="78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2"/>
      <c r="CC39" s="222"/>
      <c r="CD39" s="222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209"/>
      <c r="DF39" s="209"/>
      <c r="DG39" s="209"/>
      <c r="DH39" s="209"/>
      <c r="DI39" s="209"/>
      <c r="DJ39" s="209"/>
      <c r="DK39" s="209"/>
      <c r="DL39" s="59"/>
      <c r="DM39" s="59"/>
      <c r="DN39" s="209"/>
      <c r="DO39" s="209"/>
      <c r="DP39" s="209"/>
      <c r="DQ39" s="209"/>
      <c r="DR39" s="209"/>
      <c r="DS39" s="209"/>
      <c r="DT39" s="209"/>
      <c r="DU39" s="209"/>
      <c r="DV39" s="209"/>
      <c r="DW39" s="209"/>
      <c r="DX39" s="209"/>
      <c r="DY39" s="209"/>
      <c r="DZ39" s="209"/>
      <c r="EA39" s="209"/>
      <c r="EB39" s="209"/>
      <c r="EC39" s="209"/>
      <c r="ED39" s="209"/>
      <c r="EE39" s="209"/>
      <c r="EF39" s="209"/>
      <c r="EG39" s="209"/>
      <c r="EH39" s="209"/>
      <c r="EI39" s="209"/>
      <c r="EJ39" s="209"/>
      <c r="EK39" s="209"/>
      <c r="EL39" s="209"/>
      <c r="EM39" s="209"/>
      <c r="EN39" s="209"/>
      <c r="EO39" s="209"/>
      <c r="EP39" s="209"/>
      <c r="EQ39" s="209"/>
      <c r="ER39" s="209"/>
    </row>
    <row r="40" spans="1:148" s="35" customFormat="1" ht="12.75" hidden="1">
      <c r="A40" s="70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2"/>
      <c r="AX40" s="76"/>
      <c r="AY40" s="77"/>
      <c r="AZ40" s="77"/>
      <c r="BA40" s="77"/>
      <c r="BB40" s="77"/>
      <c r="BC40" s="77"/>
      <c r="BD40" s="77"/>
      <c r="BE40" s="77"/>
      <c r="BF40" s="77"/>
      <c r="BG40" s="77"/>
      <c r="BH40" s="78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2"/>
      <c r="CC40" s="222"/>
      <c r="CD40" s="222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209"/>
      <c r="DJ40" s="209"/>
      <c r="DK40" s="209"/>
      <c r="DL40" s="59"/>
      <c r="DM40" s="59"/>
      <c r="DN40" s="209"/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  <c r="EC40" s="209"/>
      <c r="ED40" s="209"/>
      <c r="EE40" s="209"/>
      <c r="EF40" s="209"/>
      <c r="EG40" s="209"/>
      <c r="EH40" s="209"/>
      <c r="EI40" s="209"/>
      <c r="EJ40" s="209"/>
      <c r="EK40" s="209"/>
      <c r="EL40" s="209"/>
      <c r="EM40" s="209"/>
      <c r="EN40" s="209"/>
      <c r="EO40" s="209"/>
      <c r="EP40" s="209"/>
      <c r="EQ40" s="209"/>
      <c r="ER40" s="209"/>
    </row>
    <row r="41" spans="1:148" s="35" customFormat="1" ht="12.75" hidden="1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2"/>
      <c r="AX41" s="76"/>
      <c r="AY41" s="77"/>
      <c r="AZ41" s="77"/>
      <c r="BA41" s="77"/>
      <c r="BB41" s="77"/>
      <c r="BC41" s="77"/>
      <c r="BD41" s="77"/>
      <c r="BE41" s="77"/>
      <c r="BF41" s="77"/>
      <c r="BG41" s="77"/>
      <c r="BH41" s="78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  <c r="DB41" s="209"/>
      <c r="DC41" s="209"/>
      <c r="DD41" s="209"/>
      <c r="DE41" s="209"/>
      <c r="DF41" s="209"/>
      <c r="DG41" s="209"/>
      <c r="DH41" s="209"/>
      <c r="DI41" s="209"/>
      <c r="DJ41" s="209"/>
      <c r="DK41" s="209"/>
      <c r="DL41" s="59"/>
      <c r="DM41" s="59"/>
      <c r="DN41" s="209"/>
      <c r="DO41" s="209"/>
      <c r="DP41" s="209"/>
      <c r="DQ41" s="209"/>
      <c r="DR41" s="209"/>
      <c r="DS41" s="209"/>
      <c r="DT41" s="209"/>
      <c r="DU41" s="209"/>
      <c r="DV41" s="209"/>
      <c r="DW41" s="209"/>
      <c r="DX41" s="209"/>
      <c r="DY41" s="209"/>
      <c r="DZ41" s="209"/>
      <c r="EA41" s="209"/>
      <c r="EB41" s="209"/>
      <c r="EC41" s="209"/>
      <c r="ED41" s="209"/>
      <c r="EE41" s="209"/>
      <c r="EF41" s="209"/>
      <c r="EG41" s="209"/>
      <c r="EH41" s="209"/>
      <c r="EI41" s="209"/>
      <c r="EJ41" s="209"/>
      <c r="EK41" s="209"/>
      <c r="EL41" s="209"/>
      <c r="EM41" s="209"/>
      <c r="EN41" s="209"/>
      <c r="EO41" s="209"/>
      <c r="EP41" s="209"/>
      <c r="EQ41" s="209"/>
      <c r="ER41" s="209"/>
    </row>
    <row r="42" spans="1:148" s="35" customFormat="1" ht="12.75" hidden="1">
      <c r="A42" s="70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2"/>
      <c r="AX42" s="76"/>
      <c r="AY42" s="77"/>
      <c r="AZ42" s="77"/>
      <c r="BA42" s="77"/>
      <c r="BB42" s="77"/>
      <c r="BC42" s="77"/>
      <c r="BD42" s="77"/>
      <c r="BE42" s="77"/>
      <c r="BF42" s="77"/>
      <c r="BG42" s="77"/>
      <c r="BH42" s="78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209"/>
      <c r="DG42" s="209"/>
      <c r="DH42" s="209"/>
      <c r="DI42" s="209"/>
      <c r="DJ42" s="209"/>
      <c r="DK42" s="209"/>
      <c r="DL42" s="59"/>
      <c r="DM42" s="59"/>
      <c r="DN42" s="209"/>
      <c r="DO42" s="209"/>
      <c r="DP42" s="209"/>
      <c r="DQ42" s="209"/>
      <c r="DR42" s="209"/>
      <c r="DS42" s="209"/>
      <c r="DT42" s="209"/>
      <c r="DU42" s="209"/>
      <c r="DV42" s="209"/>
      <c r="DW42" s="209"/>
      <c r="DX42" s="209"/>
      <c r="DY42" s="209"/>
      <c r="DZ42" s="209"/>
      <c r="EA42" s="209"/>
      <c r="EB42" s="209"/>
      <c r="EC42" s="209"/>
      <c r="ED42" s="209"/>
      <c r="EE42" s="209"/>
      <c r="EF42" s="209"/>
      <c r="EG42" s="209"/>
      <c r="EH42" s="209"/>
      <c r="EI42" s="209"/>
      <c r="EJ42" s="209"/>
      <c r="EK42" s="209"/>
      <c r="EL42" s="209"/>
      <c r="EM42" s="209"/>
      <c r="EN42" s="209"/>
      <c r="EO42" s="209"/>
      <c r="EP42" s="209"/>
      <c r="EQ42" s="209"/>
      <c r="ER42" s="209"/>
    </row>
    <row r="43" spans="1:148" s="35" customFormat="1" ht="12.75" hidden="1">
      <c r="A43" s="73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5"/>
      <c r="AX43" s="79"/>
      <c r="AY43" s="80"/>
      <c r="AZ43" s="80"/>
      <c r="BA43" s="80"/>
      <c r="BB43" s="80"/>
      <c r="BC43" s="80"/>
      <c r="BD43" s="80"/>
      <c r="BE43" s="80"/>
      <c r="BF43" s="80"/>
      <c r="BG43" s="80"/>
      <c r="BH43" s="81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  <c r="DC43" s="209"/>
      <c r="DD43" s="209"/>
      <c r="DE43" s="209"/>
      <c r="DF43" s="209"/>
      <c r="DG43" s="209"/>
      <c r="DH43" s="209"/>
      <c r="DI43" s="209"/>
      <c r="DJ43" s="209"/>
      <c r="DK43" s="209"/>
      <c r="DL43" s="59"/>
      <c r="DM43" s="59"/>
      <c r="DN43" s="209"/>
      <c r="DO43" s="209"/>
      <c r="DP43" s="209"/>
      <c r="DQ43" s="209"/>
      <c r="DR43" s="209"/>
      <c r="DS43" s="209"/>
      <c r="DT43" s="209"/>
      <c r="DU43" s="209"/>
      <c r="DV43" s="209"/>
      <c r="DW43" s="209"/>
      <c r="DX43" s="209"/>
      <c r="DY43" s="209"/>
      <c r="DZ43" s="209"/>
      <c r="EA43" s="209"/>
      <c r="EB43" s="209"/>
      <c r="EC43" s="209"/>
      <c r="ED43" s="209"/>
      <c r="EE43" s="209"/>
      <c r="EF43" s="209"/>
      <c r="EG43" s="209"/>
      <c r="EH43" s="209"/>
      <c r="EI43" s="209"/>
      <c r="EJ43" s="209"/>
      <c r="EK43" s="209"/>
      <c r="EL43" s="209"/>
      <c r="EM43" s="209"/>
      <c r="EN43" s="209"/>
      <c r="EO43" s="209"/>
      <c r="EP43" s="209"/>
      <c r="EQ43" s="209"/>
      <c r="ER43" s="209"/>
    </row>
    <row r="44" spans="92:148" s="35" customFormat="1" ht="12.75">
      <c r="CN44" s="37" t="s">
        <v>6</v>
      </c>
      <c r="CP44" s="209">
        <f>CP36</f>
        <v>0</v>
      </c>
      <c r="CQ44" s="209"/>
      <c r="CR44" s="209"/>
      <c r="CS44" s="209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209"/>
      <c r="DF44" s="209"/>
      <c r="DG44" s="209"/>
      <c r="DH44" s="209"/>
      <c r="DI44" s="209"/>
      <c r="DJ44" s="209"/>
      <c r="DK44" s="209"/>
      <c r="DL44" s="59">
        <f>SUM(DL43:DL43)</f>
        <v>0</v>
      </c>
      <c r="DM44" s="59">
        <f>SUM(DM43:DM43)</f>
        <v>0</v>
      </c>
      <c r="DN44" s="209">
        <f>SUM(EI36:ER43)</f>
        <v>0</v>
      </c>
      <c r="DO44" s="209"/>
      <c r="DP44" s="209"/>
      <c r="DQ44" s="209"/>
      <c r="DR44" s="209"/>
      <c r="DS44" s="209"/>
      <c r="DT44" s="209"/>
      <c r="DU44" s="209"/>
      <c r="DV44" s="209"/>
      <c r="DW44" s="209"/>
      <c r="DX44" s="209"/>
      <c r="DY44" s="209"/>
      <c r="DZ44" s="209"/>
      <c r="EA44" s="209"/>
      <c r="EB44" s="209"/>
      <c r="EC44" s="209"/>
      <c r="ED44" s="209"/>
      <c r="EE44" s="209"/>
      <c r="EF44" s="209"/>
      <c r="EG44" s="209"/>
      <c r="EH44" s="209"/>
      <c r="EI44" s="209">
        <f>SUM(EI36:ER43)</f>
        <v>0</v>
      </c>
      <c r="EJ44" s="209"/>
      <c r="EK44" s="209"/>
      <c r="EL44" s="209"/>
      <c r="EM44" s="209"/>
      <c r="EN44" s="209"/>
      <c r="EO44" s="209"/>
      <c r="EP44" s="209"/>
      <c r="EQ44" s="209"/>
      <c r="ER44" s="209"/>
    </row>
    <row r="45" ht="4.5" customHeight="1" thickBot="1"/>
    <row r="46" spans="144:148" s="35" customFormat="1" ht="10.5" customHeight="1">
      <c r="EN46" s="37"/>
      <c r="EO46" s="37"/>
      <c r="EP46" s="37" t="s">
        <v>174</v>
      </c>
      <c r="ER46" s="60" t="s">
        <v>175</v>
      </c>
    </row>
    <row r="47" spans="1:148" s="35" customFormat="1" ht="10.5" customHeight="1" thickBot="1">
      <c r="A47" s="35" t="s">
        <v>176</v>
      </c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EN47" s="37"/>
      <c r="EO47" s="37"/>
      <c r="EP47" s="37" t="s">
        <v>177</v>
      </c>
      <c r="EQ47" s="43"/>
      <c r="ER47" s="61">
        <v>1</v>
      </c>
    </row>
    <row r="48" spans="20:85" s="33" customFormat="1" ht="10.5" customHeight="1" thickBot="1">
      <c r="T48" s="173" t="s">
        <v>4</v>
      </c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S48" s="173" t="s">
        <v>5</v>
      </c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</row>
    <row r="49" spans="1:148" ht="10.5" customHeight="1">
      <c r="A49" s="35" t="s">
        <v>176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W49" s="223" t="s">
        <v>178</v>
      </c>
      <c r="CX49" s="224"/>
      <c r="CY49" s="224"/>
      <c r="CZ49" s="224"/>
      <c r="DA49" s="224"/>
      <c r="DB49" s="224"/>
      <c r="DC49" s="224"/>
      <c r="DD49" s="224"/>
      <c r="DE49" s="224"/>
      <c r="DF49" s="224"/>
      <c r="DG49" s="224"/>
      <c r="DH49" s="224"/>
      <c r="DI49" s="224"/>
      <c r="DJ49" s="224"/>
      <c r="DK49" s="224"/>
      <c r="DL49" s="224"/>
      <c r="DM49" s="224"/>
      <c r="DN49" s="224"/>
      <c r="DO49" s="224"/>
      <c r="DP49" s="224"/>
      <c r="DQ49" s="224"/>
      <c r="DR49" s="224"/>
      <c r="DS49" s="224"/>
      <c r="DT49" s="224"/>
      <c r="DU49" s="224"/>
      <c r="DV49" s="224"/>
      <c r="DW49" s="224"/>
      <c r="DX49" s="224"/>
      <c r="DY49" s="224"/>
      <c r="DZ49" s="224"/>
      <c r="EA49" s="224"/>
      <c r="EB49" s="224"/>
      <c r="EC49" s="224"/>
      <c r="ED49" s="224"/>
      <c r="EE49" s="224"/>
      <c r="EF49" s="224"/>
      <c r="EG49" s="224"/>
      <c r="EH49" s="224"/>
      <c r="EI49" s="224"/>
      <c r="EJ49" s="224"/>
      <c r="EK49" s="224"/>
      <c r="EL49" s="224"/>
      <c r="EM49" s="224"/>
      <c r="EN49" s="224"/>
      <c r="EO49" s="224"/>
      <c r="EP49" s="224"/>
      <c r="EQ49" s="224"/>
      <c r="ER49" s="225"/>
    </row>
    <row r="50" spans="1:148" ht="10.5" customHeight="1">
      <c r="A50" s="35" t="s">
        <v>179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W50" s="226" t="s">
        <v>180</v>
      </c>
      <c r="CX50" s="227"/>
      <c r="CY50" s="227"/>
      <c r="CZ50" s="227"/>
      <c r="DA50" s="227"/>
      <c r="DB50" s="227"/>
      <c r="DC50" s="227"/>
      <c r="DD50" s="227"/>
      <c r="DE50" s="227"/>
      <c r="DF50" s="227"/>
      <c r="DG50" s="227"/>
      <c r="DH50" s="227"/>
      <c r="DI50" s="227"/>
      <c r="DJ50" s="227"/>
      <c r="DK50" s="227"/>
      <c r="DL50" s="227"/>
      <c r="DM50" s="227"/>
      <c r="DN50" s="227"/>
      <c r="DO50" s="227"/>
      <c r="DP50" s="227"/>
      <c r="DQ50" s="227"/>
      <c r="DR50" s="227"/>
      <c r="DS50" s="227"/>
      <c r="DT50" s="227"/>
      <c r="DU50" s="227"/>
      <c r="DV50" s="227"/>
      <c r="DW50" s="227"/>
      <c r="DX50" s="227"/>
      <c r="DY50" s="227"/>
      <c r="DZ50" s="227"/>
      <c r="EA50" s="227"/>
      <c r="EB50" s="227"/>
      <c r="EC50" s="227"/>
      <c r="ED50" s="227"/>
      <c r="EE50" s="227"/>
      <c r="EF50" s="227"/>
      <c r="EG50" s="227"/>
      <c r="EH50" s="227"/>
      <c r="EI50" s="227"/>
      <c r="EJ50" s="227"/>
      <c r="EK50" s="227"/>
      <c r="EL50" s="227"/>
      <c r="EM50" s="227"/>
      <c r="EN50" s="227"/>
      <c r="EO50" s="227"/>
      <c r="EP50" s="227"/>
      <c r="EQ50" s="227"/>
      <c r="ER50" s="228"/>
    </row>
    <row r="51" spans="1:148" ht="10.5" customHeight="1">
      <c r="A51" s="35" t="s">
        <v>181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35"/>
      <c r="AR51" s="35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W51" s="62"/>
      <c r="CX51" s="35" t="s">
        <v>182</v>
      </c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63"/>
    </row>
    <row r="52" spans="20:148" ht="10.5" customHeight="1">
      <c r="T52" s="173" t="s">
        <v>4</v>
      </c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S52" s="173" t="s">
        <v>5</v>
      </c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W52" s="62"/>
      <c r="CX52" s="35" t="s">
        <v>183</v>
      </c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230"/>
      <c r="DM52" s="230"/>
      <c r="DN52" s="230"/>
      <c r="DO52" s="230"/>
      <c r="DP52" s="230"/>
      <c r="DQ52" s="230"/>
      <c r="DR52" s="230"/>
      <c r="DS52" s="230"/>
      <c r="DT52" s="230"/>
      <c r="DU52" s="230"/>
      <c r="DV52" s="174"/>
      <c r="DW52" s="174"/>
      <c r="DX52" s="174"/>
      <c r="DY52" s="174"/>
      <c r="DZ52" s="174"/>
      <c r="EA52" s="174"/>
      <c r="EB52" s="174"/>
      <c r="EC52" s="35"/>
      <c r="ED52" s="174"/>
      <c r="EE52" s="174"/>
      <c r="EF52" s="174"/>
      <c r="EG52" s="174"/>
      <c r="EH52" s="174"/>
      <c r="EI52" s="174"/>
      <c r="EJ52" s="174"/>
      <c r="EK52" s="174"/>
      <c r="EL52" s="174"/>
      <c r="EM52" s="174"/>
      <c r="EN52" s="174"/>
      <c r="EO52" s="174"/>
      <c r="EP52" s="174"/>
      <c r="EQ52" s="35"/>
      <c r="ER52" s="64"/>
    </row>
    <row r="53" spans="1:148" ht="10.5" customHeight="1">
      <c r="A53" s="35" t="s">
        <v>182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W53" s="62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229"/>
      <c r="DM53" s="229"/>
      <c r="DN53" s="229"/>
      <c r="DO53" s="229"/>
      <c r="DP53" s="229"/>
      <c r="DQ53" s="229"/>
      <c r="DR53" s="229"/>
      <c r="DS53" s="229"/>
      <c r="DT53" s="229"/>
      <c r="DU53" s="229"/>
      <c r="DV53" s="229"/>
      <c r="DW53" s="229"/>
      <c r="DX53" s="229"/>
      <c r="DY53" s="229"/>
      <c r="DZ53" s="229"/>
      <c r="EA53" s="229"/>
      <c r="EB53" s="229"/>
      <c r="EC53" s="52"/>
      <c r="ED53" s="229" t="s">
        <v>5</v>
      </c>
      <c r="EE53" s="229"/>
      <c r="EF53" s="229"/>
      <c r="EG53" s="229"/>
      <c r="EH53" s="229"/>
      <c r="EI53" s="229"/>
      <c r="EJ53" s="229"/>
      <c r="EK53" s="229"/>
      <c r="EL53" s="229"/>
      <c r="EM53" s="229"/>
      <c r="EN53" s="229"/>
      <c r="EO53" s="229"/>
      <c r="EP53" s="229"/>
      <c r="EQ53" s="52"/>
      <c r="ER53" s="65" t="s">
        <v>184</v>
      </c>
    </row>
    <row r="54" spans="1:148" ht="10.5" customHeight="1">
      <c r="A54" s="35" t="s">
        <v>183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35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35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35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66"/>
      <c r="CN54" s="66"/>
      <c r="CO54" s="66"/>
      <c r="CP54" s="66"/>
      <c r="CW54" s="62"/>
      <c r="CX54" s="181" t="s">
        <v>140</v>
      </c>
      <c r="CY54" s="181"/>
      <c r="CZ54" s="182"/>
      <c r="DA54" s="182"/>
      <c r="DB54" s="182"/>
      <c r="DC54" s="182"/>
      <c r="DD54" s="182"/>
      <c r="DE54" s="183" t="s">
        <v>140</v>
      </c>
      <c r="DF54" s="183"/>
      <c r="DG54" s="182"/>
      <c r="DH54" s="182"/>
      <c r="DI54" s="182"/>
      <c r="DJ54" s="182"/>
      <c r="DK54" s="182"/>
      <c r="DL54" s="182"/>
      <c r="DM54" s="182"/>
      <c r="DN54" s="182"/>
      <c r="DO54" s="182"/>
      <c r="DP54" s="182"/>
      <c r="DQ54" s="182"/>
      <c r="DR54" s="182"/>
      <c r="DS54" s="182"/>
      <c r="DT54" s="182"/>
      <c r="DU54" s="182"/>
      <c r="DV54" s="37"/>
      <c r="DW54" s="192"/>
      <c r="DX54" s="192"/>
      <c r="DY54" s="192"/>
      <c r="DZ54" s="183" t="s">
        <v>141</v>
      </c>
      <c r="EA54" s="183"/>
      <c r="EB54" s="183"/>
      <c r="ED54" s="35"/>
      <c r="EE54" s="35"/>
      <c r="EF54" s="35"/>
      <c r="EG54" s="35"/>
      <c r="EK54" s="35"/>
      <c r="EL54" s="35"/>
      <c r="EM54" s="35"/>
      <c r="EN54" s="35"/>
      <c r="EO54" s="35"/>
      <c r="EP54" s="35"/>
      <c r="EQ54" s="35"/>
      <c r="ER54" s="63"/>
    </row>
    <row r="55" spans="20:148" s="33" customFormat="1" ht="10.5" customHeight="1" thickBot="1">
      <c r="T55" s="229" t="s">
        <v>185</v>
      </c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52"/>
      <c r="AK55" s="229" t="s">
        <v>4</v>
      </c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52"/>
      <c r="AW55" s="229" t="s">
        <v>5</v>
      </c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52"/>
      <c r="CA55" s="229" t="s">
        <v>184</v>
      </c>
      <c r="CB55" s="229"/>
      <c r="CC55" s="229"/>
      <c r="CD55" s="229"/>
      <c r="CE55" s="229"/>
      <c r="CF55" s="229"/>
      <c r="CG55" s="229"/>
      <c r="CH55" s="229"/>
      <c r="CI55" s="229"/>
      <c r="CJ55" s="229"/>
      <c r="CK55" s="229"/>
      <c r="CL55" s="229"/>
      <c r="CW55" s="67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9"/>
    </row>
    <row r="56" spans="1:42" s="35" customFormat="1" ht="10.5" customHeight="1">
      <c r="A56" s="181" t="s">
        <v>140</v>
      </c>
      <c r="B56" s="181"/>
      <c r="C56" s="182"/>
      <c r="D56" s="182"/>
      <c r="E56" s="182"/>
      <c r="F56" s="182"/>
      <c r="G56" s="182"/>
      <c r="H56" s="183" t="s">
        <v>140</v>
      </c>
      <c r="I56" s="183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1">
        <v>20</v>
      </c>
      <c r="AH56" s="181"/>
      <c r="AI56" s="181"/>
      <c r="AJ56" s="181"/>
      <c r="AK56" s="192"/>
      <c r="AL56" s="192"/>
      <c r="AM56" s="192"/>
      <c r="AN56" s="183" t="s">
        <v>141</v>
      </c>
      <c r="AO56" s="183"/>
      <c r="AP56" s="183"/>
    </row>
    <row r="57" s="35" customFormat="1" ht="3" customHeight="1"/>
  </sheetData>
  <sheetProtection/>
  <mergeCells count="155">
    <mergeCell ref="A37:AW37"/>
    <mergeCell ref="AX36:BH36"/>
    <mergeCell ref="AX37:BH37"/>
    <mergeCell ref="A38:AW38"/>
    <mergeCell ref="AX38:BH38"/>
    <mergeCell ref="BI39:BS39"/>
    <mergeCell ref="BI40:BS40"/>
    <mergeCell ref="BI41:BS41"/>
    <mergeCell ref="BI42:BS42"/>
    <mergeCell ref="BI35:BS35"/>
    <mergeCell ref="BI36:BS36"/>
    <mergeCell ref="BI37:BS37"/>
    <mergeCell ref="BI38:BS38"/>
    <mergeCell ref="CA55:CL55"/>
    <mergeCell ref="DL52:DU52"/>
    <mergeCell ref="AW54:BY54"/>
    <mergeCell ref="CA54:CL54"/>
    <mergeCell ref="AN56:AP56"/>
    <mergeCell ref="T54:AI54"/>
    <mergeCell ref="AW55:BY55"/>
    <mergeCell ref="T55:AI55"/>
    <mergeCell ref="AK55:AU55"/>
    <mergeCell ref="AG56:AJ56"/>
    <mergeCell ref="AK56:AM56"/>
    <mergeCell ref="A56:B56"/>
    <mergeCell ref="C56:G56"/>
    <mergeCell ref="H56:I56"/>
    <mergeCell ref="J56:AF56"/>
    <mergeCell ref="T52:AP52"/>
    <mergeCell ref="AS52:CG52"/>
    <mergeCell ref="DV52:EB52"/>
    <mergeCell ref="DW54:DY54"/>
    <mergeCell ref="DZ54:EB54"/>
    <mergeCell ref="DE54:DF54"/>
    <mergeCell ref="DG54:DU54"/>
    <mergeCell ref="CX54:CY54"/>
    <mergeCell ref="CZ54:DD54"/>
    <mergeCell ref="AK54:AU54"/>
    <mergeCell ref="CW49:ER49"/>
    <mergeCell ref="CW50:ER50"/>
    <mergeCell ref="ED52:EP52"/>
    <mergeCell ref="DL53:DU53"/>
    <mergeCell ref="DV53:EB53"/>
    <mergeCell ref="ED53:EP53"/>
    <mergeCell ref="CP44:DK44"/>
    <mergeCell ref="BI43:BS43"/>
    <mergeCell ref="BT43:CD43"/>
    <mergeCell ref="CE43:CO43"/>
    <mergeCell ref="CP43:DK43"/>
    <mergeCell ref="T47:AP47"/>
    <mergeCell ref="AS47:CG47"/>
    <mergeCell ref="T51:AP51"/>
    <mergeCell ref="AS51:CG51"/>
    <mergeCell ref="T48:AP48"/>
    <mergeCell ref="AS48:CG48"/>
    <mergeCell ref="DN41:EH41"/>
    <mergeCell ref="EI41:ER41"/>
    <mergeCell ref="DN44:EH44"/>
    <mergeCell ref="EI44:ER44"/>
    <mergeCell ref="DN43:EH43"/>
    <mergeCell ref="EI43:ER43"/>
    <mergeCell ref="DN40:EH40"/>
    <mergeCell ref="CP42:DK42"/>
    <mergeCell ref="EI40:ER40"/>
    <mergeCell ref="BT41:CD41"/>
    <mergeCell ref="CE41:CO41"/>
    <mergeCell ref="CP41:DK41"/>
    <mergeCell ref="BT40:CD40"/>
    <mergeCell ref="CE40:CO40"/>
    <mergeCell ref="DN42:EH42"/>
    <mergeCell ref="EI42:ER42"/>
    <mergeCell ref="BT36:CD36"/>
    <mergeCell ref="BT42:CD42"/>
    <mergeCell ref="CE38:CO38"/>
    <mergeCell ref="CP40:DK40"/>
    <mergeCell ref="CE42:CO42"/>
    <mergeCell ref="BT37:CD37"/>
    <mergeCell ref="CE37:CO37"/>
    <mergeCell ref="CP37:DK37"/>
    <mergeCell ref="DN37:EH37"/>
    <mergeCell ref="EI38:ER38"/>
    <mergeCell ref="BT39:CD39"/>
    <mergeCell ref="CE39:CO39"/>
    <mergeCell ref="CP39:DK39"/>
    <mergeCell ref="DN39:EH39"/>
    <mergeCell ref="EI39:ER39"/>
    <mergeCell ref="BT38:CD38"/>
    <mergeCell ref="CP38:DK38"/>
    <mergeCell ref="DN38:EH38"/>
    <mergeCell ref="A31:AW34"/>
    <mergeCell ref="CP36:DK36"/>
    <mergeCell ref="DN36:EH36"/>
    <mergeCell ref="A35:AW35"/>
    <mergeCell ref="AX35:BH35"/>
    <mergeCell ref="A36:AW36"/>
    <mergeCell ref="DL31:DM33"/>
    <mergeCell ref="CE33:DK33"/>
    <mergeCell ref="DN34:EH34"/>
    <mergeCell ref="BT35:CD35"/>
    <mergeCell ref="DN31:ER33"/>
    <mergeCell ref="CE32:DK32"/>
    <mergeCell ref="EI37:ER37"/>
    <mergeCell ref="EI34:ER34"/>
    <mergeCell ref="EI35:ER35"/>
    <mergeCell ref="EI36:ER36"/>
    <mergeCell ref="CE35:CO35"/>
    <mergeCell ref="CP35:DK35"/>
    <mergeCell ref="DN35:EH35"/>
    <mergeCell ref="CE36:CO36"/>
    <mergeCell ref="AX31:BH34"/>
    <mergeCell ref="BT31:CD34"/>
    <mergeCell ref="CE31:DK31"/>
    <mergeCell ref="CE34:CO34"/>
    <mergeCell ref="CP34:DK34"/>
    <mergeCell ref="BI31:BS34"/>
    <mergeCell ref="AX24:ED25"/>
    <mergeCell ref="ER24:ER26"/>
    <mergeCell ref="DN29:EK29"/>
    <mergeCell ref="EL29:ER29"/>
    <mergeCell ref="L27:BB27"/>
    <mergeCell ref="L28:BB28"/>
    <mergeCell ref="CU15:CX15"/>
    <mergeCell ref="CY15:DA15"/>
    <mergeCell ref="AX16:ED17"/>
    <mergeCell ref="BG15:BH15"/>
    <mergeCell ref="BT15:CP15"/>
    <mergeCell ref="CQ15:CT15"/>
    <mergeCell ref="AX21:ED21"/>
    <mergeCell ref="AX22:ED23"/>
    <mergeCell ref="BG19:CW20"/>
    <mergeCell ref="DZ11:EB11"/>
    <mergeCell ref="EC11:EE11"/>
    <mergeCell ref="B12:EK12"/>
    <mergeCell ref="B13:EH13"/>
    <mergeCell ref="EI13:EK13"/>
    <mergeCell ref="AW15:BA15"/>
    <mergeCell ref="BB15:BF15"/>
    <mergeCell ref="DC10:DU10"/>
    <mergeCell ref="EA10:ER10"/>
    <mergeCell ref="ER16:ER17"/>
    <mergeCell ref="ER18:ER20"/>
    <mergeCell ref="DV11:DY11"/>
    <mergeCell ref="DA11:DB11"/>
    <mergeCell ref="DC11:DG11"/>
    <mergeCell ref="DH11:DI11"/>
    <mergeCell ref="DJ11:DU11"/>
    <mergeCell ref="DC8:ER8"/>
    <mergeCell ref="DC9:DU9"/>
    <mergeCell ref="EA9:ER9"/>
    <mergeCell ref="DE1:ER1"/>
    <mergeCell ref="DE2:ER2"/>
    <mergeCell ref="DC4:ER4"/>
    <mergeCell ref="DC5:ER5"/>
    <mergeCell ref="DC6:ER6"/>
    <mergeCell ref="DC7:ER7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BUHH</cp:lastModifiedBy>
  <cp:lastPrinted>2019-03-25T11:16:50Z</cp:lastPrinted>
  <dcterms:created xsi:type="dcterms:W3CDTF">2010-11-26T07:12:57Z</dcterms:created>
  <dcterms:modified xsi:type="dcterms:W3CDTF">2019-03-25T11:18:18Z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