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7" activeTab="10"/>
  </bookViews>
  <sheets>
    <sheet name="стр.1  " sheetId="1" r:id="rId1"/>
    <sheet name="стр.1(автономное)" sheetId="2" r:id="rId2"/>
    <sheet name="таб1" sheetId="3" r:id="rId3"/>
    <sheet name="таб 2 (с 01.04)" sheetId="4" r:id="rId4"/>
    <sheet name="таб 2 (2020)" sheetId="5" r:id="rId5"/>
    <sheet name="таб 2 (2021)" sheetId="6" r:id="rId6"/>
    <sheet name="таб.2.1. (с 01.04)" sheetId="7" r:id="rId7"/>
    <sheet name="таб 3,4" sheetId="8" r:id="rId8"/>
    <sheet name="сведения" sheetId="9" r:id="rId9"/>
    <sheet name="обоснование расчетов (учр)" sheetId="10" r:id="rId10"/>
    <sheet name=" обоснование расчетов 2 (учр)" sheetId="11" r:id="rId11"/>
  </sheets>
  <definedNames>
    <definedName name="_xlnm.Print_Titles" localSheetId="4">'таб 2 (2020)'!$5:$8</definedName>
    <definedName name="_xlnm.Print_Titles" localSheetId="5">'таб 2 (2021)'!$5:$8</definedName>
    <definedName name="_xlnm.Print_Titles" localSheetId="3">'таб 2 (с 01.04)'!$5:$8</definedName>
    <definedName name="_xlnm.Print_Titles" localSheetId="2">'таб1'!$8:$8</definedName>
    <definedName name="_xlnm.Print_Area" localSheetId="0">'стр.1  '!$A$1:$D$39</definedName>
    <definedName name="_xlnm.Print_Area" localSheetId="1">'стр.1(автономное)'!$A$1:$D$39</definedName>
    <definedName name="_xlnm.Print_Area" localSheetId="2">'таб1'!$A$1:$B$84</definedName>
  </definedNames>
  <calcPr fullCalcOnLoad="1"/>
</workbook>
</file>

<file path=xl/sharedStrings.xml><?xml version="1.0" encoding="utf-8"?>
<sst xmlns="http://schemas.openxmlformats.org/spreadsheetml/2006/main" count="1101" uniqueCount="480">
  <si>
    <t>Наименование показателя</t>
  </si>
  <si>
    <t>из них:</t>
  </si>
  <si>
    <t>Сумма</t>
  </si>
  <si>
    <t>в том числе:</t>
  </si>
  <si>
    <t>(подпись)</t>
  </si>
  <si>
    <t>(расшифровка подписи)</t>
  </si>
  <si>
    <t>Всего</t>
  </si>
  <si>
    <t>Поступление финансовых активов, всего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</si>
  <si>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</si>
  <si>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</si>
  <si>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</si>
  <si>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Код строки</t>
  </si>
  <si>
    <t>X</t>
  </si>
  <si>
    <t>доходы от оказания услуг, работ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</si>
  <si>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</si>
  <si>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</si>
  <si>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</si>
  <si>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</si>
  <si>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</si>
  <si>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</si>
  <si>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</si>
  <si>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</si>
  <si>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</si>
  <si>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</si>
  <si>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</si>
  <si>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</si>
  <si>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</si>
  <si>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</si>
  <si>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</si>
  <si>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</si>
  <si>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</si>
  <si>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Показатели выплат по расходам на закупку товаров, работ, услуг учреждения </t>
  </si>
  <si>
    <t>0001</t>
  </si>
  <si>
    <t>Поступления от доходов, всего: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</si>
  <si>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</si>
  <si>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(наименование)</t>
  </si>
  <si>
    <t>ИНН</t>
  </si>
  <si>
    <t>КПП</t>
  </si>
  <si>
    <t>(полное и краткое наименование государственного учреждения (подразделения))</t>
  </si>
  <si>
    <t>(наименование органа, осуществляющего функции и полномочия учредителя)</t>
  </si>
  <si>
    <t>"   "                     20    г.</t>
  </si>
  <si>
    <t>руководитель учреждения (заместитель)</t>
  </si>
  <si>
    <t>План финансово-хозяйственной деятельности 
государственного автономного  учреждения</t>
  </si>
  <si>
    <t xml:space="preserve">Адрес фактического местонахождения учреждения: </t>
  </si>
  <si>
    <t xml:space="preserve">1. Цели деятельности учреждения (подразделения): </t>
  </si>
  <si>
    <r>
      <t>2</t>
    </r>
    <r>
      <rPr>
        <sz val="11"/>
        <color indexed="9"/>
        <rFont val="Times New Roman"/>
        <family val="1"/>
      </rPr>
      <t xml:space="preserve">. </t>
    </r>
    <r>
      <rPr>
        <sz val="11"/>
        <rFont val="Times New Roman"/>
        <family val="1"/>
      </rPr>
      <t xml:space="preserve">Виды деятельности учреждения (подразделения): </t>
    </r>
  </si>
  <si>
    <t>1.1. Общая балансовая стоимость недвижимого имущества, закрепленного собственником имущества за учреждением на праве оперативного управления, всего</t>
  </si>
  <si>
    <t>1.1.1. Стоимость недвижимого имущества, приобретенного учреждением за счет выделенных собственником имущества учреждения средств</t>
  </si>
  <si>
    <t>1.1.2. Стоимость недвижимого имущества, приобретенного учреждением за счет доходов, полученных от платной и иной приносящей доход деятельности</t>
  </si>
  <si>
    <t>1.1.3. Остаточная стоимость недвижимого имущества, закрепленного собственником имущества за учреждением на праве оперативного управления</t>
  </si>
  <si>
    <t>1.2. Общая балансовая стоимость движимого имущества, всего</t>
  </si>
  <si>
    <t>1.2.1. стоимость особо ценного движимого имущества, приобретенного учреждением за счет выделенных собственником имущества средств</t>
  </si>
  <si>
    <t>1.2.2. стоимость движимого имущества, приобретенного учреждением за счет доходов, полученных от иной приносящей доход деятельности</t>
  </si>
  <si>
    <t>2.1. Дебиторская задолженность по доходам, полученным за счет средств 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</si>
  <si>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</si>
  <si>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</si>
  <si>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</si>
  <si>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</si>
  <si>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</si>
  <si>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</si>
  <si>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</si>
  <si>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</si>
  <si>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</si>
  <si>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</si>
  <si>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</si>
  <si>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</si>
  <si>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</si>
  <si>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</si>
  <si>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</si>
  <si>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</si>
  <si>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</si>
  <si>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</si>
  <si>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</si>
  <si>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</si>
  <si>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</si>
  <si>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</si>
  <si>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</si>
  <si>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</si>
  <si>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</si>
  <si>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</si>
  <si>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</si>
  <si>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</si>
  <si>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</si>
  <si>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</si>
  <si>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</si>
  <si>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</si>
  <si>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</si>
  <si>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</si>
  <si>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</si>
  <si>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</si>
  <si>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</si>
  <si>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</si>
  <si>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</si>
  <si>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</si>
  <si>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</si>
  <si>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</si>
  <si>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</si>
  <si>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</si>
  <si>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</si>
  <si>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</si>
  <si>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</si>
  <si>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</si>
  <si>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</si>
  <si>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</si>
  <si>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</si>
  <si>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целевые субсидии </t>
  </si>
  <si>
    <t>внебюджетная деятельность</t>
  </si>
  <si>
    <t xml:space="preserve">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 </t>
  </si>
  <si>
    <t>Главный бухгалтер учреждения (подразделения)</t>
  </si>
  <si>
    <t>М.П.</t>
  </si>
  <si>
    <t>Согласовано:</t>
  </si>
  <si>
    <t xml:space="preserve">Начальник отдела экономического анализа и прогнозирования управления ресурсного обеспечения образования министерства образования и науки Архангельской области </t>
  </si>
  <si>
    <t>Консультант отдела экономического анализа и прогнозирования управления ресурсного обеспечения образования министерства образования и науки Архангельской области</t>
  </si>
  <si>
    <t>Код по бюджетной классификации Российской Федерации</t>
  </si>
  <si>
    <t>субсидии на осуществление капитальных вложений</t>
  </si>
  <si>
    <t>гранты в форме субсидий, в том числе предоставляемые по результатам конкурсов</t>
  </si>
  <si>
    <t>в том числе:доходы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</si>
  <si>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</si>
  <si>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</si>
  <si>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субсидии предоставленные из бюджета</t>
  </si>
  <si>
    <t xml:space="preserve">прочие доходы </t>
  </si>
  <si>
    <t xml:space="preserve">доходы от операций с активами </t>
  </si>
  <si>
    <t>Выплаты по расходам, всего:</t>
  </si>
  <si>
    <t>в том числе на: выплаты персоналу всего:</t>
  </si>
  <si>
    <t xml:space="preserve">из них: </t>
  </si>
  <si>
    <t>приобретение медикаментов</t>
  </si>
  <si>
    <t>пособия, компенсации и иные социальные выплаты гражданам</t>
  </si>
  <si>
    <t xml:space="preserve">стипендии </t>
  </si>
  <si>
    <t>уплата прочих налогов, сборов</t>
  </si>
  <si>
    <t>уплата налога на имущество организаций и земельного налога</t>
  </si>
  <si>
    <t>уплата иных платежей</t>
  </si>
  <si>
    <t>Справочно:</t>
  </si>
  <si>
    <t xml:space="preserve"> Объем публичных обязательств перед физическими лицами, подлежащих исполнению в денежной форме, полномочия по исполнению которых от имени министерства образования и науки Архангельской области передаются учреждению, всего</t>
  </si>
  <si>
    <t>Средства во временном распоряжении учреждения (подразделения)</t>
  </si>
  <si>
    <t>"      " _____________20     г.</t>
  </si>
  <si>
    <t>ПРИЛОЖЕНИЕ № 2</t>
  </si>
  <si>
    <t xml:space="preserve">к Порядку составления и  утверждения  планов  финансово-хозяйственной деятельности государственных бюджетных и автономных учреждений Архангельской области, подведомственных министерству образования и науки Архангельской области 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</si>
  <si>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</si>
  <si>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</si>
  <si>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</si>
  <si>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</si>
  <si>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</si>
  <si>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</si>
  <si>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УЧРЕЖДЕНИЮ НА 20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</si>
  <si>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</si>
  <si>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</si>
  <si>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</si>
  <si>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</si>
  <si>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</si>
  <si>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</si>
  <si>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</si>
  <si>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</si>
  <si>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</si>
  <si>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</si>
  <si>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</si>
  <si>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</si>
  <si>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</si>
  <si>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</si>
  <si>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</si>
  <si>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</si>
  <si>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</si>
  <si>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</si>
  <si>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</si>
  <si>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</si>
  <si>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</si>
  <si>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</si>
  <si>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</si>
  <si>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</si>
  <si>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</si>
  <si>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</si>
  <si>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код</t>
  </si>
  <si>
    <t>сумма</t>
  </si>
  <si>
    <t>поступления</t>
  </si>
  <si>
    <t>выплаты</t>
  </si>
  <si>
    <t>Номер страницы</t>
  </si>
  <si>
    <t>1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</si>
  <si>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</si>
  <si>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</si>
  <si>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</si>
  <si>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</si>
  <si>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</si>
  <si>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</si>
  <si>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</si>
  <si>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</si>
  <si>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(телефон)</t>
  </si>
  <si>
    <t>(должность)</t>
  </si>
  <si>
    <t>на начало 20    г.</t>
  </si>
  <si>
    <t>Код объекта ФАИП</t>
  </si>
  <si>
    <t>иные выплаты населению</t>
  </si>
  <si>
    <t>иные выплаты персоналу учреждений, за исключением фонда оплаты труда</t>
  </si>
  <si>
    <t>иные выплаты , за исключением фонда оплаты труда учреждений, лицам, привлекаемым для выполнения отдельных полномочий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</si>
  <si>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</si>
  <si>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</si>
  <si>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исполнение судебных актов и мировых соглашений по возмещению вреда</t>
  </si>
  <si>
    <t>Объем финансового обеспечения, руб. (с точностью до двух знаков после запятой - 0,00)</t>
  </si>
  <si>
    <t>в том числе</t>
  </si>
  <si>
    <t>расходы на закупку товаров, работ, услуг, всего:</t>
  </si>
  <si>
    <t>коммунальные услуги (в том числе: дрова, уголь, дизельное топливо)</t>
  </si>
  <si>
    <t>уплата налогов, сборов и иных платежей всего:</t>
  </si>
  <si>
    <t xml:space="preserve"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 </t>
  </si>
  <si>
    <t>Сведения о средствах, поступающих во временное распоряжение учреждений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</si>
  <si>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</si>
  <si>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</si>
  <si>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</si>
  <si>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</si>
  <si>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</si>
  <si>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</si>
  <si>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</si>
  <si>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 4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</si>
  <si>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</si>
  <si>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</si>
  <si>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</si>
  <si>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кодексром Российской Федерации), всего:</t>
  </si>
  <si>
    <t>Объем средств, поступивших во временное распоряжение, всего:</t>
  </si>
  <si>
    <t xml:space="preserve">Показатели по поступлениям и выплатам государственного бюджетного (автономного) учреждения ( подразделения) </t>
  </si>
  <si>
    <t>Таблица  2.1</t>
  </si>
  <si>
    <t xml:space="preserve">                                                                                                          Таблица  1</t>
  </si>
  <si>
    <t>субсидия на выполнение государственного задания</t>
  </si>
  <si>
    <t>социальные и иные выплаты населению всего:</t>
  </si>
  <si>
    <t xml:space="preserve">фонд оплаты труда </t>
  </si>
  <si>
    <t>оплата труда и начисления на выплаты по оплате труда,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</si>
  <si>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</si>
  <si>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</si>
  <si>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министерство образования и науки Архангельской области</t>
  </si>
  <si>
    <t>075</t>
  </si>
  <si>
    <t>Управление Федерального казначейства по Архангельской области и Ненецкому автономному округу</t>
  </si>
  <si>
    <t>383</t>
  </si>
  <si>
    <t>Единицы измерения по ОКЕИ</t>
  </si>
  <si>
    <t>Коды</t>
  </si>
  <si>
    <t>Код по реестру участников бюджетного процесса, а также юридических лиц, не являющихся участниками бюджетного процесса</t>
  </si>
  <si>
    <r>
      <t>на 20</t>
    </r>
    <r>
      <rPr>
        <b/>
        <u val="single"/>
        <sz val="13"/>
        <rFont val="Times New Roman"/>
        <family val="1"/>
      </rPr>
      <t xml:space="preserve">        </t>
    </r>
    <r>
      <rPr>
        <b/>
        <sz val="13"/>
        <rFont val="Times New Roman"/>
        <family val="1"/>
      </rPr>
      <t>год и плановый период 20</t>
    </r>
    <r>
      <rPr>
        <b/>
        <u val="single"/>
        <sz val="13"/>
        <rFont val="Times New Roman"/>
        <family val="1"/>
      </rPr>
      <t xml:space="preserve">      </t>
    </r>
    <r>
      <rPr>
        <b/>
        <sz val="13"/>
        <rFont val="Times New Roman"/>
        <family val="1"/>
      </rPr>
      <t xml:space="preserve"> и  20</t>
    </r>
    <r>
      <rPr>
        <b/>
        <u val="single"/>
        <sz val="13"/>
        <rFont val="Times New Roman"/>
        <family val="1"/>
      </rPr>
      <t xml:space="preserve">     </t>
    </r>
    <r>
      <rPr>
        <b/>
        <sz val="13"/>
        <rFont val="Times New Roman"/>
        <family val="1"/>
      </rPr>
      <t xml:space="preserve">  годов</t>
    </r>
  </si>
  <si>
    <t>1.2.3. остаточная стоимость особо ценного движимого имущества</t>
  </si>
  <si>
    <t xml:space="preserve">                                                (последнюю отчетную дату)</t>
  </si>
  <si>
    <t>таблица 2</t>
  </si>
  <si>
    <t xml:space="preserve">целевая субсидия </t>
  </si>
  <si>
    <t>приобретение товаров, работ, услуг в пользу граждан в целях их социального обеспечения</t>
  </si>
  <si>
    <t>премии и гранты</t>
  </si>
  <si>
    <t>капитальные вложения на приобретение объектов недвижимого имущества государственными учреждениями</t>
  </si>
  <si>
    <r>
      <t>на 20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г. очередной финансовый год</t>
    </r>
  </si>
  <si>
    <t xml:space="preserve">                                                (очередной финансовый год)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</si>
  <si>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</si>
  <si>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</si>
  <si>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</si>
  <si>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</si>
  <si>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</si>
  <si>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</si>
  <si>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</si>
  <si>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</si>
  <si>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</si>
  <si>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</si>
  <si>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</si>
  <si>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</si>
  <si>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</si>
  <si>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</si>
  <si>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</si>
  <si>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</si>
  <si>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</si>
  <si>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</si>
  <si>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</si>
  <si>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</si>
  <si>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</si>
  <si>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</si>
  <si>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</si>
  <si>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</si>
  <si>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</si>
  <si>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</si>
  <si>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</si>
  <si>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</si>
  <si>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</si>
  <si>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</si>
  <si>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</si>
  <si>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</si>
  <si>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</si>
  <si>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</si>
  <si>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</si>
  <si>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</si>
  <si>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</si>
  <si>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</si>
  <si>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</si>
  <si>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</si>
  <si>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</si>
  <si>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</si>
  <si>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</si>
  <si>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</si>
  <si>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</si>
  <si>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</si>
  <si>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</si>
  <si>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</si>
  <si>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</si>
  <si>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</si>
  <si>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</si>
  <si>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</si>
  <si>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</si>
  <si>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</si>
  <si>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</si>
  <si>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</si>
  <si>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</si>
  <si>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</si>
  <si>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</si>
  <si>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</si>
  <si>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</si>
  <si>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</si>
  <si>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</si>
  <si>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</si>
  <si>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</si>
  <si>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</si>
  <si>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</si>
  <si>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</si>
  <si>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</si>
  <si>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</si>
  <si>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</si>
  <si>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</si>
  <si>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</si>
  <si>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</si>
  <si>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</si>
  <si>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</si>
  <si>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</si>
  <si>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</si>
  <si>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</si>
  <si>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</si>
  <si>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</si>
  <si>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</si>
  <si>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</si>
  <si>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</si>
  <si>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</si>
  <si>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</si>
  <si>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</si>
  <si>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</si>
  <si>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</si>
  <si>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</si>
  <si>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</si>
  <si>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Приложение № 3</t>
  </si>
  <si>
    <t>Расчеты (обоснования) к плану финансово-хозяйственной деятельности государственного учреждения</t>
  </si>
  <si>
    <t>Должность</t>
  </si>
  <si>
    <t>Процентная надбавка за стаж работы в районах Крайнего Севера и приравненных местностях</t>
  </si>
  <si>
    <t xml:space="preserve"> субсидии на финансовое обеспечение выполнения государственного задания из областного бюджета</t>
  </si>
  <si>
    <t xml:space="preserve"> 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</si>
  <si>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</si>
  <si>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средства обязательного медицинского страхования</t>
  </si>
  <si>
    <t>приобретение продуктов питания (оплата продовольствия, организация питания)</t>
  </si>
  <si>
    <t>субсидии на приобретение объектов недвижимого имущества в государственную собственность автономным учреждениям</t>
  </si>
  <si>
    <t>административно-управленческий персонал</t>
  </si>
  <si>
    <t>основной персонал</t>
  </si>
  <si>
    <t>прочий персонал</t>
  </si>
  <si>
    <t xml:space="preserve">услуги телефонной междугородней связи </t>
  </si>
  <si>
    <t xml:space="preserve">услуги телефонной международной связи </t>
  </si>
  <si>
    <t>услуги телефонной связи сотовых операторов</t>
  </si>
  <si>
    <t>оплата интернета (для оказания  государственной услуги)</t>
  </si>
  <si>
    <t>оплата интернета (на общехозяйственные нужды)</t>
  </si>
  <si>
    <t>услуги телефонной местной связи в том числе:</t>
  </si>
  <si>
    <t>абонентская плата</t>
  </si>
  <si>
    <t>местные телефонные соединения</t>
  </si>
  <si>
    <t>услуги почтовой связи</t>
  </si>
  <si>
    <t>"УТВЕРЖДАЮ"</t>
  </si>
  <si>
    <t xml:space="preserve">Таблица № 3 </t>
  </si>
  <si>
    <t>Х</t>
  </si>
  <si>
    <t>План финансово-хозяйственной деятельности 
государственного бюджетного  учреждения</t>
  </si>
  <si>
    <t>4. Общая балансовая стоимость недвижимого государственного имущества на дату составления Плана</t>
  </si>
  <si>
    <t>составляет</t>
  </si>
  <si>
    <t xml:space="preserve"> руб., в том числе:</t>
  </si>
  <si>
    <t xml:space="preserve">балансовая стоимость имущества, закрепленного собственником имущества за государственным </t>
  </si>
  <si>
    <t xml:space="preserve"> бюджетным (автономным) учреждением на праве оперативного управления, составляет</t>
  </si>
  <si>
    <t xml:space="preserve"> руб.</t>
  </si>
  <si>
    <t>балансовая стоимость имущества, приобретенного  государственным бюджетным (автономным)</t>
  </si>
  <si>
    <t xml:space="preserve">учреждением за счет выделенных собственником имущества учреждения средств </t>
  </si>
  <si>
    <t>учреждением за счет доходов, полученных от иной приносящей доход деятельности</t>
  </si>
  <si>
    <t>5. Общая балансовая стоимость движимого государственного имущества на дату составления Плана</t>
  </si>
  <si>
    <t xml:space="preserve">балансовая стоимость особо ценного движимого имущества </t>
  </si>
  <si>
    <t>111</t>
  </si>
  <si>
    <t>субсидии на выполнение государственного задания</t>
  </si>
  <si>
    <t xml:space="preserve"> </t>
  </si>
  <si>
    <t>Н.П. Олькина</t>
  </si>
  <si>
    <t>2919001702</t>
  </si>
  <si>
    <t>291901001</t>
  </si>
  <si>
    <t>Ч04320</t>
  </si>
  <si>
    <t xml:space="preserve">Адрес фактического местонахождения учреждения: 164610 Архангельская область, Пинежский район,       п. Пинега, ул. Первомайская, д. 111 </t>
  </si>
  <si>
    <t>1. Цели деятельности учреждения (подразделения): Подготовка квалифицированных рабочих или служащих и специалистов среднего звена по всем основным направлениям общественно полезной деятельности в соответствии с потребностями общества и государства, а также удовлетворение потребностей личности в углублении и расширении образования.</t>
  </si>
  <si>
    <r>
      <t>2</t>
    </r>
    <r>
      <rPr>
        <sz val="11"/>
        <color indexed="9"/>
        <rFont val="Times New Roman"/>
        <family val="1"/>
      </rPr>
      <t xml:space="preserve">. </t>
    </r>
    <r>
      <rPr>
        <sz val="11"/>
        <rFont val="Times New Roman"/>
        <family val="1"/>
      </rPr>
      <t>Виды деятельности учреждения (подразделения): реализация основных профессиональных образовательных программ среднего профессионального образования (программ подготовки квалифицированных рабочих, служащих, программ подготовки специалистов среднего звена), программ профессиональной подготовки по профессиям рабочих, должностям служащих в соответствии с лицензией на право осуществления образовательной деятельности, в пределах контрольных цифр приема за счет бюджетных ассигнований областного бюджета; полное государственное обеспечение обучающихся из числа детей-сирот, детей оставшихся без попечения родителей.</t>
    </r>
  </si>
  <si>
    <t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 реализация дополнительных образовательных программ и программ профессионального обучения по заданиям и за счет средств физических и юридических лиц по договорам об оказании платных образовательных услуг; оказание платных образовательных услуг, не предусмотренных образовательными программами и федеральными государственными образовательными стандартами по договорам с физическими и юридическими лицами; оказание услуг и выполнение работ производственного, технического, учебного и бытового характера в ходе осуществления учебно-производственной деятельности; выполнение копироваль и множительных работ для обучающихся и работников учреждения; сдача лома и отходов черных и цветных металлов и других видов вторичного сырья, полученных в ходе учебно-производственной деятельности и в результате списания основных средств Учреждения;оказание услуг, связанных с проживанием в общежитии лиц, обучающихся в учреждении по программам профессиональной подготовки по договорам с физическими и юридическими лицами, службой занятости, и другими оброзовательными организациями;предоставление в аренду помещений и имущества Учреждения;оказание транспортных услуг в ходе осуществления учебно- производственной деятельности;</t>
  </si>
  <si>
    <t>2.2.11. по выданным авансам на прочие выплаты</t>
  </si>
  <si>
    <t>2.2.12. по выданным авансам на пособие по соц. Помощи населению</t>
  </si>
  <si>
    <t>2.2.13. по начислениям на выплаты по оплате труда</t>
  </si>
  <si>
    <t>2.3.11. по выданным авансам на прочие выплаты</t>
  </si>
  <si>
    <t>2.3.12. по начислениям на выплаты по оплате труда</t>
  </si>
  <si>
    <t>3.2.13. по прочим выплатам</t>
  </si>
  <si>
    <t>3.2.14 по расчетам на пособие по соц. Помощи населению</t>
  </si>
  <si>
    <t>Директор ГБПОУ АО "Пинежский индустриальный техникум"</t>
  </si>
  <si>
    <t>Государственное бюджетное образовательное учреждение Архангельской области "Пинежский индустриальный техникум", ГБПОУ АО "Пинежский индустриальный техникум"</t>
  </si>
  <si>
    <t>Министерство образования и науки Архангельской области</t>
  </si>
  <si>
    <t>О.Г. Сивкова</t>
  </si>
  <si>
    <t>850</t>
  </si>
  <si>
    <t>Земельный налог</t>
  </si>
  <si>
    <t>Транспортный налог</t>
  </si>
  <si>
    <t>4</t>
  </si>
  <si>
    <t>Налог на имущество</t>
  </si>
  <si>
    <t>Загрязнение окруж среды</t>
  </si>
  <si>
    <t>244</t>
  </si>
  <si>
    <t>субсидии на выполнение гос. задания</t>
  </si>
  <si>
    <t xml:space="preserve">Транспортные услуги </t>
  </si>
  <si>
    <t>5</t>
  </si>
  <si>
    <t>услуги теплоснабжения</t>
  </si>
  <si>
    <t>услуги водоснабжения</t>
  </si>
  <si>
    <t>услуги электроснабжения</t>
  </si>
  <si>
    <t>ассенизаторские услуги</t>
  </si>
  <si>
    <t>6</t>
  </si>
  <si>
    <t>Бухгалтер</t>
  </si>
  <si>
    <t>Директор</t>
  </si>
  <si>
    <t>Зам директора по УПР</t>
  </si>
  <si>
    <t>Гл. бухгалтер</t>
  </si>
  <si>
    <t>Контрактный управляющий</t>
  </si>
  <si>
    <t>7</t>
  </si>
  <si>
    <t>8</t>
  </si>
  <si>
    <t>Инспектор по кадрам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</si>
  <si>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</si>
  <si>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</si>
  <si>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</si>
  <si>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</si>
  <si>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</si>
  <si>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</si>
  <si>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</si>
  <si>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</si>
  <si>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</si>
  <si>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</si>
  <si>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</si>
  <si>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</si>
  <si>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</si>
  <si>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Заведующий хозяйством</t>
  </si>
  <si>
    <t>Механик</t>
  </si>
  <si>
    <t>Рабочий по обслуживанию зданий</t>
  </si>
  <si>
    <t>Электромонтер по обслуживанию электрооборудования</t>
  </si>
  <si>
    <t>Уборщик производственных и служебных помещений</t>
  </si>
  <si>
    <t>Дежурный по общежитию</t>
  </si>
  <si>
    <t>24</t>
  </si>
  <si>
    <t>25</t>
  </si>
  <si>
    <t>26</t>
  </si>
  <si>
    <t>Руководитель физического воспитания</t>
  </si>
  <si>
    <t>Социальный педагог</t>
  </si>
  <si>
    <t>Воспитатель</t>
  </si>
  <si>
    <t>Библиотеарь</t>
  </si>
  <si>
    <t>Повар</t>
  </si>
  <si>
    <t>Кухонный работник</t>
  </si>
  <si>
    <t>Мастер производственного обучения</t>
  </si>
  <si>
    <t>Преподаватель</t>
  </si>
  <si>
    <t>Вывоз ТБО</t>
  </si>
  <si>
    <t>ПИТ</t>
  </si>
  <si>
    <t>поверка весов</t>
  </si>
  <si>
    <t>обслуживание пожарной сигнализации</t>
  </si>
  <si>
    <t>Подписка на периодические издания</t>
  </si>
  <si>
    <t>Консультационные услуги</t>
  </si>
  <si>
    <t>Курсы, семинары</t>
  </si>
  <si>
    <t>пожарная сигнализация - тревожная кноака</t>
  </si>
  <si>
    <t>страхование автотранспорта</t>
  </si>
  <si>
    <t>услуги редакции</t>
  </si>
  <si>
    <t>медосмотры</t>
  </si>
  <si>
    <t>настройка и обслуживание комьютерных программ</t>
  </si>
  <si>
    <t>оплата лабораторных иследований</t>
  </si>
  <si>
    <t>договора гражданско-правового характера+ЕСН</t>
  </si>
  <si>
    <t>ГСМ</t>
  </si>
  <si>
    <t>Строительные материалы и хоз. материалы</t>
  </si>
  <si>
    <t>Продукты питания для проведения практических занятий</t>
  </si>
  <si>
    <t xml:space="preserve">                                         на _01 января_ 2020__ г.</t>
  </si>
  <si>
    <t>Заведующая общежитием</t>
  </si>
  <si>
    <t xml:space="preserve">                                         на _01 января_ 2021__ г.</t>
  </si>
  <si>
    <t xml:space="preserve">                                         на 01 января 2019 г.</t>
  </si>
  <si>
    <r>
      <t xml:space="preserve">                                                     </t>
    </r>
    <r>
      <rPr>
        <u val="single"/>
        <sz val="11"/>
        <rFont val="Times New Roman"/>
        <family val="1"/>
      </rPr>
      <t xml:space="preserve"> на 01.01.2019г. </t>
    </r>
  </si>
  <si>
    <r>
      <t>на 2019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г. очередной финансовый год</t>
    </r>
  </si>
  <si>
    <t>на 2020__ г. 1-ый год планового периода</t>
  </si>
  <si>
    <t>на 2021__ г. 2-ой год планового периода</t>
  </si>
  <si>
    <t>на 01 января 2019 г.</t>
  </si>
  <si>
    <r>
      <t>на 2019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>г. очередной финансовый год</t>
    </r>
  </si>
  <si>
    <t>" 09  " января         2019    г.</t>
  </si>
  <si>
    <r>
      <t>на 2019</t>
    </r>
    <r>
      <rPr>
        <b/>
        <u val="single"/>
        <sz val="13"/>
        <rFont val="Times New Roman"/>
        <family val="1"/>
      </rPr>
      <t xml:space="preserve">     </t>
    </r>
    <r>
      <rPr>
        <b/>
        <sz val="13"/>
        <rFont val="Times New Roman"/>
        <family val="1"/>
      </rPr>
      <t xml:space="preserve">   год и плановый период 20</t>
    </r>
    <r>
      <rPr>
        <b/>
        <u val="single"/>
        <sz val="13"/>
        <rFont val="Times New Roman"/>
        <family val="1"/>
      </rPr>
      <t xml:space="preserve"> 20    </t>
    </r>
    <r>
      <rPr>
        <b/>
        <sz val="13"/>
        <rFont val="Times New Roman"/>
        <family val="1"/>
      </rPr>
      <t xml:space="preserve">  и  20</t>
    </r>
    <r>
      <rPr>
        <b/>
        <u val="single"/>
        <sz val="13"/>
        <rFont val="Times New Roman"/>
        <family val="1"/>
      </rPr>
      <t xml:space="preserve"> 21   </t>
    </r>
    <r>
      <rPr>
        <b/>
        <sz val="13"/>
        <rFont val="Times New Roman"/>
        <family val="1"/>
      </rPr>
      <t xml:space="preserve">  годов</t>
    </r>
  </si>
  <si>
    <t>3.3.14. по прочим выплатам</t>
  </si>
  <si>
    <t>" 09     " января___2019     г.</t>
  </si>
  <si>
    <t>на _01 января__ 2019__ г.</t>
  </si>
  <si>
    <t>14</t>
  </si>
  <si>
    <t>Вахтер( рабочий по комплексному обслуживанию зданий)</t>
  </si>
  <si>
    <t>Преподователи (совместители)</t>
  </si>
  <si>
    <t>1/13 стипендиального фонда</t>
  </si>
  <si>
    <t>приобретение учебной литературы для библиотечного фонда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</si>
</sst>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 indent="2"/>
    </xf>
    <xf numFmtId="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9" fontId="6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0" fontId="14" fillId="0" borderId="22" xfId="0" applyNumberFormat="1" applyFont="1" applyBorder="1" applyAlignment="1">
      <alignment horizontal="left"/>
    </xf>
    <xf numFmtId="0" fontId="14" fillId="0" borderId="23" xfId="0" applyNumberFormat="1" applyFont="1" applyBorder="1" applyAlignment="1">
      <alignment horizontal="left"/>
    </xf>
    <xf numFmtId="0" fontId="14" fillId="0" borderId="24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vertical="center" wrapText="1"/>
    </xf>
    <xf numFmtId="0" fontId="6" fillId="0" borderId="27" xfId="0" applyNumberFormat="1" applyFont="1" applyBorder="1" applyAlignment="1">
      <alignment vertical="center" wrapText="1"/>
    </xf>
    <xf numFmtId="0" fontId="6" fillId="0" borderId="28" xfId="0" applyNumberFormat="1" applyFont="1" applyBorder="1" applyAlignment="1">
      <alignment vertical="center" wrapText="1"/>
    </xf>
    <xf numFmtId="0" fontId="6" fillId="0" borderId="29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49" fontId="6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30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" fillId="0" borderId="28" xfId="0" applyFont="1" applyFill="1" applyBorder="1" applyAlignment="1">
      <alignment/>
    </xf>
    <xf numFmtId="0" fontId="20" fillId="0" borderId="0" xfId="0" applyFont="1" applyAlignment="1">
      <alignment horizontal="right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left" vertical="distributed" wrapText="1"/>
    </xf>
    <xf numFmtId="0" fontId="22" fillId="0" borderId="10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171" fontId="5" fillId="0" borderId="10" xfId="0" applyNumberFormat="1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2" fillId="0" borderId="3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8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30" xfId="0" applyFont="1" applyFill="1" applyBorder="1" applyAlignment="1">
      <alignment horizontal="center" vertical="top"/>
    </xf>
    <xf numFmtId="0" fontId="14" fillId="0" borderId="30" xfId="0" applyNumberFormat="1" applyFont="1" applyBorder="1" applyAlignment="1">
      <alignment horizontal="center" vertical="top"/>
    </xf>
    <xf numFmtId="0" fontId="6" fillId="0" borderId="2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28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 wrapText="1"/>
    </xf>
    <xf numFmtId="0" fontId="5" fillId="0" borderId="30" xfId="0" applyNumberFormat="1" applyFont="1" applyBorder="1" applyAlignment="1">
      <alignment horizontal="left" wrapText="1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49" fontId="16" fillId="0" borderId="28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18" fillId="0" borderId="48" xfId="0" applyNumberFormat="1" applyFont="1" applyBorder="1" applyAlignment="1">
      <alignment horizontal="center"/>
    </xf>
    <xf numFmtId="0" fontId="18" fillId="0" borderId="49" xfId="0" applyNumberFormat="1" applyFont="1" applyBorder="1" applyAlignment="1">
      <alignment horizontal="center"/>
    </xf>
    <xf numFmtId="0" fontId="18" fillId="0" borderId="50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4" fillId="0" borderId="3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36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vertical="center" wrapText="1" indent="2"/>
    </xf>
    <xf numFmtId="0" fontId="5" fillId="0" borderId="36" xfId="0" applyNumberFormat="1" applyFont="1" applyBorder="1" applyAlignment="1">
      <alignment horizontal="left" vertical="center" wrapText="1" indent="2"/>
    </xf>
    <xf numFmtId="49" fontId="5" fillId="0" borderId="1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left" vertical="center" wrapText="1" indent="2"/>
    </xf>
    <xf numFmtId="0" fontId="5" fillId="0" borderId="47" xfId="0" applyNumberFormat="1" applyFont="1" applyBorder="1" applyAlignment="1">
      <alignment horizontal="left" vertical="center" wrapText="1" indent="2"/>
    </xf>
    <xf numFmtId="0" fontId="5" fillId="0" borderId="15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justify" wrapText="1"/>
    </xf>
    <xf numFmtId="0" fontId="15" fillId="0" borderId="11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36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" fillId="0" borderId="3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9925DC62A084B9EE63A9E2FD05A3AFC304408DF6E66232E4BD3C298AE2AVCO" TargetMode="External" /><Relationship Id="rId2" Type="http://schemas.openxmlformats.org/officeDocument/2006/relationships/hyperlink" Target="consultantplus://offline/ref=49925DC62A084B9EE63A9E2FD05A3AFC304B0CDB6962232E4BD3C298AE2AVCO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view="pageBreakPreview" zoomScaleSheetLayoutView="100" zoomScalePageLayoutView="0" workbookViewId="0" topLeftCell="A27">
      <selection activeCell="B37" sqref="B37"/>
    </sheetView>
  </sheetViews>
  <sheetFormatPr defaultColWidth="0.875" defaultRowHeight="12.75"/>
  <cols>
    <col min="1" max="1" width="63.125" style="1" customWidth="1"/>
    <col min="2" max="2" width="12.875" style="1" customWidth="1"/>
    <col min="3" max="3" width="14.125" style="1" customWidth="1"/>
    <col min="4" max="4" width="11.125" style="1" customWidth="1"/>
    <col min="5" max="16384" width="0.875" style="1" customWidth="1"/>
  </cols>
  <sheetData>
    <row r="1" s="2" customFormat="1" ht="12.75" customHeight="1"/>
    <row r="2" spans="1:4" s="2" customFormat="1" ht="18" customHeight="1">
      <c r="A2" s="1"/>
      <c r="B2" s="147" t="s">
        <v>353</v>
      </c>
      <c r="C2" s="147"/>
      <c r="D2" s="147"/>
    </row>
    <row r="3" spans="1:4" s="2" customFormat="1" ht="15">
      <c r="A3" s="1"/>
      <c r="B3" s="3"/>
      <c r="C3" s="3"/>
      <c r="D3" s="3"/>
    </row>
    <row r="4" spans="2:4" ht="30" customHeight="1">
      <c r="B4" s="148" t="s">
        <v>386</v>
      </c>
      <c r="C4" s="148"/>
      <c r="D4" s="148"/>
    </row>
    <row r="5" spans="2:4" ht="15" customHeight="1">
      <c r="B5" s="149" t="s">
        <v>35</v>
      </c>
      <c r="C5" s="149"/>
      <c r="D5" s="149"/>
    </row>
    <row r="6" spans="2:4" ht="30.75" customHeight="1">
      <c r="B6" s="150" t="s">
        <v>371</v>
      </c>
      <c r="C6" s="150"/>
      <c r="D6" s="150"/>
    </row>
    <row r="7" spans="2:4" ht="15">
      <c r="B7" s="143" t="s">
        <v>470</v>
      </c>
      <c r="C7" s="144"/>
      <c r="D7" s="144"/>
    </row>
    <row r="9" spans="1:4" ht="33" customHeight="1">
      <c r="A9" s="137" t="s">
        <v>356</v>
      </c>
      <c r="B9" s="137"/>
      <c r="C9" s="137"/>
      <c r="D9" s="137"/>
    </row>
    <row r="10" spans="1:4" ht="17.25" customHeight="1">
      <c r="A10" s="145" t="s">
        <v>471</v>
      </c>
      <c r="B10" s="145"/>
      <c r="C10" s="145"/>
      <c r="D10" s="145"/>
    </row>
    <row r="11" spans="1:4" ht="33" customHeight="1">
      <c r="A11" s="146" t="s">
        <v>387</v>
      </c>
      <c r="B11" s="146"/>
      <c r="C11" s="146"/>
      <c r="D11" s="146"/>
    </row>
    <row r="12" spans="1:4" ht="15">
      <c r="A12" s="142" t="s">
        <v>38</v>
      </c>
      <c r="B12" s="142"/>
      <c r="C12" s="142"/>
      <c r="D12" s="142"/>
    </row>
    <row r="13" spans="1:4" ht="15">
      <c r="A13" s="134" t="s">
        <v>388</v>
      </c>
      <c r="B13" s="134"/>
      <c r="C13" s="134"/>
      <c r="D13" s="134"/>
    </row>
    <row r="14" spans="1:4" ht="15">
      <c r="A14" s="142" t="s">
        <v>39</v>
      </c>
      <c r="B14" s="142"/>
      <c r="C14" s="142"/>
      <c r="D14" s="142"/>
    </row>
    <row r="15" spans="1:4" ht="15">
      <c r="A15" s="94"/>
      <c r="B15" s="94"/>
      <c r="C15" s="94"/>
      <c r="D15" s="95" t="s">
        <v>228</v>
      </c>
    </row>
    <row r="16" spans="2:4" ht="15">
      <c r="B16" s="96"/>
      <c r="C16" s="96" t="s">
        <v>36</v>
      </c>
      <c r="D16" s="12" t="s">
        <v>372</v>
      </c>
    </row>
    <row r="17" spans="2:4" ht="15">
      <c r="B17" s="96"/>
      <c r="C17" s="96" t="s">
        <v>37</v>
      </c>
      <c r="D17" s="12" t="s">
        <v>373</v>
      </c>
    </row>
    <row r="18" spans="1:4" ht="15">
      <c r="A18" s="136" t="s">
        <v>227</v>
      </c>
      <c r="B18" s="136"/>
      <c r="C18" s="136"/>
      <c r="D18" s="13">
        <v>383</v>
      </c>
    </row>
    <row r="19" spans="1:4" ht="33.75" customHeight="1">
      <c r="A19" s="136" t="s">
        <v>229</v>
      </c>
      <c r="B19" s="136"/>
      <c r="C19" s="136"/>
      <c r="D19" s="13" t="s">
        <v>374</v>
      </c>
    </row>
    <row r="20" spans="1:4" ht="19.5" customHeight="1">
      <c r="A20" s="137"/>
      <c r="B20" s="137"/>
      <c r="C20" s="137"/>
      <c r="D20" s="137"/>
    </row>
    <row r="21" spans="1:4" ht="28.5" customHeight="1">
      <c r="A21" s="138" t="s">
        <v>375</v>
      </c>
      <c r="B21" s="138"/>
      <c r="C21" s="138"/>
      <c r="D21" s="138"/>
    </row>
    <row r="22" spans="1:4" ht="57.75" customHeight="1">
      <c r="A22" s="139" t="s">
        <v>376</v>
      </c>
      <c r="B22" s="139"/>
      <c r="C22" s="139"/>
      <c r="D22" s="139"/>
    </row>
    <row r="23" spans="1:4" ht="108.75" customHeight="1">
      <c r="A23" s="139" t="s">
        <v>377</v>
      </c>
      <c r="B23" s="139"/>
      <c r="C23" s="139"/>
      <c r="D23" s="139"/>
    </row>
    <row r="24" spans="1:4" ht="230.25" customHeight="1">
      <c r="A24" s="140" t="s">
        <v>378</v>
      </c>
      <c r="B24" s="141"/>
      <c r="C24" s="141"/>
      <c r="D24" s="141"/>
    </row>
    <row r="25" spans="1:4" ht="19.5" customHeight="1">
      <c r="A25" s="135" t="s">
        <v>357</v>
      </c>
      <c r="B25" s="135"/>
      <c r="C25" s="135"/>
      <c r="D25" s="135"/>
    </row>
    <row r="26" spans="1:4" ht="18.75" customHeight="1">
      <c r="A26" s="1" t="s">
        <v>358</v>
      </c>
      <c r="B26" s="127">
        <v>62576739</v>
      </c>
      <c r="C26" s="128" t="s">
        <v>359</v>
      </c>
      <c r="D26" s="127"/>
    </row>
    <row r="27" spans="1:4" ht="15.75" customHeight="1">
      <c r="A27" s="129" t="s">
        <v>360</v>
      </c>
      <c r="B27" s="129"/>
      <c r="C27" s="129"/>
      <c r="D27" s="129"/>
    </row>
    <row r="28" ht="15">
      <c r="A28" s="1" t="s">
        <v>361</v>
      </c>
    </row>
    <row r="29" spans="1:4" ht="15">
      <c r="A29" s="1" t="s">
        <v>358</v>
      </c>
      <c r="B29" s="127">
        <v>70967091</v>
      </c>
      <c r="C29" s="128" t="s">
        <v>362</v>
      </c>
      <c r="D29" s="127"/>
    </row>
    <row r="30" spans="1:4" ht="15">
      <c r="A30" s="130" t="s">
        <v>363</v>
      </c>
      <c r="B30" s="130"/>
      <c r="C30" s="130"/>
      <c r="D30" s="130"/>
    </row>
    <row r="31" ht="15">
      <c r="A31" s="1" t="s">
        <v>364</v>
      </c>
    </row>
    <row r="32" spans="1:4" ht="15">
      <c r="A32" s="1" t="s">
        <v>358</v>
      </c>
      <c r="B32" s="127">
        <v>41006968</v>
      </c>
      <c r="C32" s="128" t="s">
        <v>362</v>
      </c>
      <c r="D32" s="127"/>
    </row>
    <row r="33" ht="15">
      <c r="A33" s="1" t="s">
        <v>363</v>
      </c>
    </row>
    <row r="34" ht="15">
      <c r="A34" s="1" t="s">
        <v>365</v>
      </c>
    </row>
    <row r="35" spans="1:4" ht="15">
      <c r="A35" s="1" t="s">
        <v>358</v>
      </c>
      <c r="B35" s="127">
        <v>4069083</v>
      </c>
      <c r="C35" s="128" t="s">
        <v>362</v>
      </c>
      <c r="D35" s="127"/>
    </row>
    <row r="36" ht="15">
      <c r="A36" s="1" t="s">
        <v>366</v>
      </c>
    </row>
    <row r="37" spans="1:4" ht="15">
      <c r="A37" s="1" t="s">
        <v>358</v>
      </c>
      <c r="B37" s="127">
        <v>13929950</v>
      </c>
      <c r="C37" s="128" t="s">
        <v>359</v>
      </c>
      <c r="D37" s="127"/>
    </row>
    <row r="38" ht="12" customHeight="1">
      <c r="A38" s="1" t="s">
        <v>367</v>
      </c>
    </row>
    <row r="39" spans="1:4" ht="15">
      <c r="A39" s="1" t="s">
        <v>358</v>
      </c>
      <c r="B39" s="127">
        <v>8390352</v>
      </c>
      <c r="C39" s="128" t="s">
        <v>362</v>
      </c>
      <c r="D39" s="127"/>
    </row>
  </sheetData>
  <sheetProtection/>
  <mergeCells count="19">
    <mergeCell ref="A12:D12"/>
    <mergeCell ref="B7:D7"/>
    <mergeCell ref="A9:D9"/>
    <mergeCell ref="A10:D10"/>
    <mergeCell ref="A11:D11"/>
    <mergeCell ref="B2:D2"/>
    <mergeCell ref="B4:D4"/>
    <mergeCell ref="B5:D5"/>
    <mergeCell ref="B6:D6"/>
    <mergeCell ref="A13:D13"/>
    <mergeCell ref="A25:D25"/>
    <mergeCell ref="A19:C19"/>
    <mergeCell ref="A20:D20"/>
    <mergeCell ref="A21:D21"/>
    <mergeCell ref="A22:D22"/>
    <mergeCell ref="A23:D23"/>
    <mergeCell ref="A24:D24"/>
    <mergeCell ref="A14:D14"/>
    <mergeCell ref="A18:C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53"/>
  <sheetViews>
    <sheetView zoomScalePageLayoutView="0" workbookViewId="0" topLeftCell="A22">
      <selection activeCell="CS49" sqref="CS49"/>
    </sheetView>
  </sheetViews>
  <sheetFormatPr defaultColWidth="0.875" defaultRowHeight="12.75"/>
  <cols>
    <col min="1" max="22" width="0.875" style="38" customWidth="1"/>
    <col min="23" max="23" width="2.125" style="38" customWidth="1"/>
    <col min="24" max="24" width="6.00390625" style="38" customWidth="1"/>
    <col min="25" max="37" width="0.875" style="38" customWidth="1"/>
    <col min="38" max="38" width="0.37109375" style="38" customWidth="1"/>
    <col min="39" max="40" width="0.875" style="38" hidden="1" customWidth="1"/>
    <col min="41" max="41" width="1.875" style="38" customWidth="1"/>
    <col min="42" max="16384" width="0.875" style="38" customWidth="1"/>
  </cols>
  <sheetData>
    <row r="1" s="46" customFormat="1" ht="12">
      <c r="DA1" s="46" t="s">
        <v>331</v>
      </c>
    </row>
    <row r="2" spans="105:178" s="46" customFormat="1" ht="47.25" customHeight="1">
      <c r="DA2" s="248" t="s">
        <v>136</v>
      </c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</row>
    <row r="3" ht="3" customHeight="1"/>
    <row r="4" s="35" customFormat="1" ht="11.25"/>
    <row r="6" s="112" customFormat="1" ht="15">
      <c r="FV6" s="113"/>
    </row>
    <row r="8" spans="1:178" s="114" customFormat="1" ht="15.75">
      <c r="A8" s="249" t="s">
        <v>332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</row>
    <row r="10" spans="1:178" s="112" customFormat="1" ht="15">
      <c r="A10" s="246" t="s">
        <v>240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  <c r="FR10" s="246"/>
      <c r="FS10" s="246"/>
      <c r="FT10" s="246"/>
      <c r="FU10" s="246"/>
      <c r="FV10" s="246"/>
    </row>
    <row r="11" ht="6" customHeight="1"/>
    <row r="12" spans="1:178" s="115" customFormat="1" ht="14.25">
      <c r="A12" s="115" t="s">
        <v>241</v>
      </c>
      <c r="X12" s="250" t="s">
        <v>368</v>
      </c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0"/>
      <c r="FO12" s="250"/>
      <c r="FP12" s="250"/>
      <c r="FQ12" s="250"/>
      <c r="FR12" s="250"/>
      <c r="FS12" s="250"/>
      <c r="FT12" s="250"/>
      <c r="FU12" s="250"/>
      <c r="FV12" s="250"/>
    </row>
    <row r="13" spans="24:178" s="115" customFormat="1" ht="6" customHeight="1"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</row>
    <row r="14" spans="1:178" s="115" customFormat="1" ht="14.25">
      <c r="A14" s="251" t="s">
        <v>242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45" t="s">
        <v>369</v>
      </c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</row>
    <row r="15" ht="9.75" customHeight="1"/>
    <row r="16" spans="1:178" s="112" customFormat="1" ht="15">
      <c r="A16" s="246" t="s">
        <v>243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</row>
    <row r="17" ht="10.5" customHeight="1"/>
    <row r="18" spans="1:178" s="118" customFormat="1" ht="13.5" customHeight="1">
      <c r="A18" s="233" t="s">
        <v>244</v>
      </c>
      <c r="B18" s="234"/>
      <c r="C18" s="234"/>
      <c r="D18" s="234"/>
      <c r="E18" s="234"/>
      <c r="F18" s="235"/>
      <c r="G18" s="233" t="s">
        <v>333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5"/>
      <c r="Y18" s="233" t="s">
        <v>245</v>
      </c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5"/>
      <c r="AO18" s="242" t="s">
        <v>246</v>
      </c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4"/>
      <c r="DI18" s="233" t="s">
        <v>247</v>
      </c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5"/>
      <c r="DY18" s="233" t="s">
        <v>248</v>
      </c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5"/>
      <c r="EO18" s="233" t="s">
        <v>334</v>
      </c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5"/>
      <c r="FF18" s="233" t="s">
        <v>249</v>
      </c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5"/>
    </row>
    <row r="19" spans="1:191" s="118" customFormat="1" ht="13.5" customHeight="1">
      <c r="A19" s="236"/>
      <c r="B19" s="237"/>
      <c r="C19" s="237"/>
      <c r="D19" s="237"/>
      <c r="E19" s="237"/>
      <c r="F19" s="238"/>
      <c r="G19" s="236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8"/>
      <c r="Y19" s="236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8"/>
      <c r="AO19" s="233" t="s">
        <v>250</v>
      </c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5"/>
      <c r="BF19" s="242" t="s">
        <v>3</v>
      </c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4"/>
      <c r="DI19" s="236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8"/>
      <c r="DY19" s="236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8"/>
      <c r="EO19" s="236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8"/>
      <c r="FF19" s="236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8"/>
      <c r="GI19" s="118" t="s">
        <v>370</v>
      </c>
    </row>
    <row r="20" spans="1:178" s="118" customFormat="1" ht="69" customHeight="1">
      <c r="A20" s="239"/>
      <c r="B20" s="240"/>
      <c r="C20" s="240"/>
      <c r="D20" s="240"/>
      <c r="E20" s="240"/>
      <c r="F20" s="241"/>
      <c r="G20" s="239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1"/>
      <c r="Y20" s="239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1"/>
      <c r="AO20" s="239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1"/>
      <c r="BF20" s="232" t="s">
        <v>251</v>
      </c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 t="s">
        <v>252</v>
      </c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 t="s">
        <v>253</v>
      </c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9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1"/>
      <c r="DY20" s="239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1"/>
      <c r="EO20" s="239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1"/>
      <c r="FF20" s="239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1"/>
    </row>
    <row r="21" spans="1:178" s="119" customFormat="1" ht="12.75">
      <c r="A21" s="247">
        <v>1</v>
      </c>
      <c r="B21" s="247"/>
      <c r="C21" s="247"/>
      <c r="D21" s="247"/>
      <c r="E21" s="247"/>
      <c r="F21" s="247"/>
      <c r="G21" s="247">
        <v>2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>
        <v>3</v>
      </c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>
        <v>4</v>
      </c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>
        <v>5</v>
      </c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>
        <v>6</v>
      </c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>
        <v>7</v>
      </c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>
        <v>8</v>
      </c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>
        <v>9</v>
      </c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56">
        <v>10</v>
      </c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8"/>
      <c r="FF21" s="247">
        <v>11</v>
      </c>
      <c r="FG21" s="247"/>
      <c r="FH21" s="247"/>
      <c r="FI21" s="247"/>
      <c r="FJ21" s="247"/>
      <c r="FK21" s="247"/>
      <c r="FL21" s="247"/>
      <c r="FM21" s="247"/>
      <c r="FN21" s="247"/>
      <c r="FO21" s="247"/>
      <c r="FP21" s="247"/>
      <c r="FQ21" s="247"/>
      <c r="FR21" s="247"/>
      <c r="FS21" s="247"/>
      <c r="FT21" s="247"/>
      <c r="FU21" s="247"/>
      <c r="FV21" s="247"/>
    </row>
    <row r="22" spans="1:178" s="119" customFormat="1" ht="12.75">
      <c r="A22" s="253" t="s">
        <v>175</v>
      </c>
      <c r="B22" s="253"/>
      <c r="C22" s="253"/>
      <c r="D22" s="253"/>
      <c r="E22" s="253"/>
      <c r="F22" s="253"/>
      <c r="G22" s="254" t="s">
        <v>406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2">
        <v>1</v>
      </c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>
        <f>BF22+BX22+CQ22</f>
        <v>33885.85</v>
      </c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>
        <v>17543</v>
      </c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>
        <v>1467</v>
      </c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>
        <v>14875.85</v>
      </c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 t="s">
        <v>355</v>
      </c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>
        <v>0.4</v>
      </c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60">
        <v>0.8</v>
      </c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2"/>
      <c r="FF22" s="255">
        <f>Y22*AO22*2.2*12</f>
        <v>894586.4400000002</v>
      </c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</row>
    <row r="23" spans="1:178" s="120" customFormat="1" ht="15" customHeight="1">
      <c r="A23" s="253" t="s">
        <v>277</v>
      </c>
      <c r="B23" s="253"/>
      <c r="C23" s="253"/>
      <c r="D23" s="253"/>
      <c r="E23" s="253"/>
      <c r="F23" s="253"/>
      <c r="G23" s="259" t="s">
        <v>407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2">
        <v>1</v>
      </c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>
        <f>BF23+BX23+CQ23</f>
        <v>31992.25</v>
      </c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>
        <v>15788</v>
      </c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>
        <v>4035</v>
      </c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>
        <v>12169.25</v>
      </c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 t="s">
        <v>355</v>
      </c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>
        <v>0.4</v>
      </c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60">
        <v>0.8</v>
      </c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2"/>
      <c r="FF23" s="255">
        <f aca="true" t="shared" si="0" ref="FF23:FF45">Y23*AO23*2.2*12</f>
        <v>844595.4000000001</v>
      </c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</row>
    <row r="24" spans="1:178" s="120" customFormat="1" ht="15" customHeight="1">
      <c r="A24" s="253" t="s">
        <v>288</v>
      </c>
      <c r="B24" s="253"/>
      <c r="C24" s="253"/>
      <c r="D24" s="253"/>
      <c r="E24" s="253"/>
      <c r="F24" s="253"/>
      <c r="G24" s="254" t="s">
        <v>408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2">
        <v>1</v>
      </c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>
        <f aca="true" t="shared" si="1" ref="AO24:AO45">BF24+BX24+CQ24</f>
        <v>28673.09</v>
      </c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>
        <v>15788</v>
      </c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>
        <v>12885.09</v>
      </c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 t="s">
        <v>355</v>
      </c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>
        <v>0.4</v>
      </c>
      <c r="DZ24" s="252"/>
      <c r="EA24" s="252"/>
      <c r="EB24" s="252"/>
      <c r="EC24" s="252"/>
      <c r="ED24" s="252"/>
      <c r="EE24" s="252"/>
      <c r="EF24" s="252"/>
      <c r="EG24" s="252"/>
      <c r="EH24" s="252"/>
      <c r="EI24" s="252"/>
      <c r="EJ24" s="252"/>
      <c r="EK24" s="252"/>
      <c r="EL24" s="252"/>
      <c r="EM24" s="252"/>
      <c r="EN24" s="252"/>
      <c r="EO24" s="260">
        <v>0.8</v>
      </c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2"/>
      <c r="FF24" s="255">
        <f t="shared" si="0"/>
        <v>756969.576</v>
      </c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</row>
    <row r="25" spans="1:178" s="120" customFormat="1" ht="21" customHeight="1">
      <c r="A25" s="253" t="s">
        <v>393</v>
      </c>
      <c r="B25" s="253"/>
      <c r="C25" s="253"/>
      <c r="D25" s="253"/>
      <c r="E25" s="253"/>
      <c r="F25" s="253"/>
      <c r="G25" s="259" t="s">
        <v>409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2">
        <v>1</v>
      </c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>
        <f t="shared" si="1"/>
        <v>13357.67</v>
      </c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>
        <v>9568</v>
      </c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>
        <v>3789.67</v>
      </c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 t="s">
        <v>355</v>
      </c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>
        <v>0.4</v>
      </c>
      <c r="DZ25" s="252"/>
      <c r="EA25" s="252"/>
      <c r="EB25" s="252"/>
      <c r="EC25" s="252"/>
      <c r="ED25" s="252"/>
      <c r="EE25" s="252"/>
      <c r="EF25" s="252"/>
      <c r="EG25" s="252"/>
      <c r="EH25" s="252"/>
      <c r="EI25" s="252"/>
      <c r="EJ25" s="252"/>
      <c r="EK25" s="252"/>
      <c r="EL25" s="252"/>
      <c r="EM25" s="252"/>
      <c r="EN25" s="252"/>
      <c r="EO25" s="260">
        <v>0.8</v>
      </c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2"/>
      <c r="FF25" s="255">
        <f t="shared" si="0"/>
        <v>352642.488</v>
      </c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</row>
    <row r="26" spans="1:178" s="120" customFormat="1" ht="15" customHeight="1">
      <c r="A26" s="253" t="s">
        <v>399</v>
      </c>
      <c r="B26" s="253"/>
      <c r="C26" s="253"/>
      <c r="D26" s="253"/>
      <c r="E26" s="253"/>
      <c r="F26" s="253"/>
      <c r="G26" s="254" t="s">
        <v>405</v>
      </c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2">
        <v>1</v>
      </c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>
        <f t="shared" si="1"/>
        <v>11280</v>
      </c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>
        <v>7540</v>
      </c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>
        <v>1131</v>
      </c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>
        <v>2609</v>
      </c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 t="s">
        <v>355</v>
      </c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>
        <v>0.4</v>
      </c>
      <c r="DZ26" s="252"/>
      <c r="EA26" s="252"/>
      <c r="EB26" s="252"/>
      <c r="EC26" s="252"/>
      <c r="ED26" s="252"/>
      <c r="EE26" s="252"/>
      <c r="EF26" s="252"/>
      <c r="EG26" s="252"/>
      <c r="EH26" s="252"/>
      <c r="EI26" s="252"/>
      <c r="EJ26" s="252"/>
      <c r="EK26" s="252"/>
      <c r="EL26" s="252"/>
      <c r="EM26" s="252"/>
      <c r="EN26" s="252"/>
      <c r="EO26" s="260">
        <v>0.8</v>
      </c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2"/>
      <c r="FF26" s="255">
        <f t="shared" si="0"/>
        <v>297792.00000000006</v>
      </c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</row>
    <row r="27" spans="1:178" s="120" customFormat="1" ht="15" customHeight="1">
      <c r="A27" s="253" t="s">
        <v>404</v>
      </c>
      <c r="B27" s="253"/>
      <c r="C27" s="253"/>
      <c r="D27" s="253"/>
      <c r="E27" s="253"/>
      <c r="F27" s="253"/>
      <c r="G27" s="259" t="s">
        <v>412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2">
        <v>1</v>
      </c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>
        <f t="shared" si="1"/>
        <v>11280</v>
      </c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>
        <v>5803</v>
      </c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>
        <v>1451</v>
      </c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>
        <v>4026</v>
      </c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 t="s">
        <v>355</v>
      </c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>
        <v>0.4</v>
      </c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60">
        <v>0.8</v>
      </c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2"/>
      <c r="FF27" s="255">
        <f t="shared" si="0"/>
        <v>297792.00000000006</v>
      </c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</row>
    <row r="28" spans="1:178" s="120" customFormat="1" ht="18.75" customHeight="1">
      <c r="A28" s="253" t="s">
        <v>410</v>
      </c>
      <c r="B28" s="253"/>
      <c r="C28" s="253"/>
      <c r="D28" s="253"/>
      <c r="E28" s="253"/>
      <c r="F28" s="253"/>
      <c r="G28" s="259" t="s">
        <v>426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2">
        <v>1</v>
      </c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>
        <f t="shared" si="1"/>
        <v>11280</v>
      </c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>
        <v>7280</v>
      </c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>
        <v>2912</v>
      </c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>
        <v>1088</v>
      </c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 t="s">
        <v>355</v>
      </c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>
        <v>0.4</v>
      </c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60">
        <v>0.8</v>
      </c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2"/>
      <c r="FF28" s="255">
        <f t="shared" si="0"/>
        <v>297792.00000000006</v>
      </c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</row>
    <row r="29" spans="1:178" s="120" customFormat="1" ht="15" customHeight="1">
      <c r="A29" s="253" t="s">
        <v>413</v>
      </c>
      <c r="B29" s="253"/>
      <c r="C29" s="253"/>
      <c r="D29" s="253"/>
      <c r="E29" s="253"/>
      <c r="F29" s="253"/>
      <c r="G29" s="259" t="s">
        <v>427</v>
      </c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2">
        <v>1</v>
      </c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>
        <f t="shared" si="1"/>
        <v>11280</v>
      </c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>
        <v>7592</v>
      </c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>
        <v>2278</v>
      </c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>
        <v>1410</v>
      </c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 t="s">
        <v>355</v>
      </c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>
        <v>0.4</v>
      </c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60">
        <v>0.8</v>
      </c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2"/>
      <c r="FF29" s="255">
        <f t="shared" si="0"/>
        <v>297792.00000000006</v>
      </c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</row>
    <row r="30" spans="1:178" s="120" customFormat="1" ht="21" customHeight="1">
      <c r="A30" s="253" t="s">
        <v>414</v>
      </c>
      <c r="B30" s="253"/>
      <c r="C30" s="253"/>
      <c r="D30" s="253"/>
      <c r="E30" s="253"/>
      <c r="F30" s="253"/>
      <c r="G30" s="259" t="s">
        <v>428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2">
        <v>1.5</v>
      </c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>
        <f t="shared" si="1"/>
        <v>11280</v>
      </c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>
        <v>4796</v>
      </c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>
        <v>479.6</v>
      </c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>
        <v>6004.4</v>
      </c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 t="s">
        <v>355</v>
      </c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>
        <v>0.4</v>
      </c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60">
        <v>0.8</v>
      </c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2"/>
      <c r="FF30" s="255">
        <f aca="true" t="shared" si="2" ref="FF30:FF35">Y30*AO30*2.2*12</f>
        <v>446688</v>
      </c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</row>
    <row r="31" spans="1:178" s="120" customFormat="1" ht="31.5" customHeight="1">
      <c r="A31" s="253" t="s">
        <v>415</v>
      </c>
      <c r="B31" s="253"/>
      <c r="C31" s="253"/>
      <c r="D31" s="253"/>
      <c r="E31" s="253"/>
      <c r="F31" s="253"/>
      <c r="G31" s="259" t="s">
        <v>429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2">
        <v>0.5</v>
      </c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>
        <f t="shared" si="1"/>
        <v>11280</v>
      </c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>
        <v>4796</v>
      </c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>
        <v>6484</v>
      </c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 t="s">
        <v>355</v>
      </c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>
        <v>0.4</v>
      </c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60">
        <v>0.8</v>
      </c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2"/>
      <c r="FF31" s="255">
        <f t="shared" si="2"/>
        <v>148896.00000000003</v>
      </c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</row>
    <row r="32" spans="1:178" s="120" customFormat="1" ht="31.5" customHeight="1">
      <c r="A32" s="253" t="s">
        <v>416</v>
      </c>
      <c r="B32" s="253"/>
      <c r="C32" s="253"/>
      <c r="D32" s="253"/>
      <c r="E32" s="253"/>
      <c r="F32" s="253"/>
      <c r="G32" s="259" t="s">
        <v>430</v>
      </c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2">
        <v>3</v>
      </c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>
        <f t="shared" si="1"/>
        <v>11280</v>
      </c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>
        <v>4796</v>
      </c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>
        <v>959.2</v>
      </c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>
        <v>5524.8</v>
      </c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 t="s">
        <v>355</v>
      </c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>
        <v>0.4</v>
      </c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60">
        <v>0.8</v>
      </c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2"/>
      <c r="FF32" s="255">
        <f t="shared" si="2"/>
        <v>893376</v>
      </c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</row>
    <row r="33" spans="1:178" s="120" customFormat="1" ht="30.75" customHeight="1">
      <c r="A33" s="253" t="s">
        <v>417</v>
      </c>
      <c r="B33" s="253"/>
      <c r="C33" s="253"/>
      <c r="D33" s="253"/>
      <c r="E33" s="253"/>
      <c r="F33" s="253"/>
      <c r="G33" s="259" t="s">
        <v>476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2">
        <v>4.5</v>
      </c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>
        <f t="shared" si="1"/>
        <v>11280</v>
      </c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>
        <v>4796</v>
      </c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>
        <v>719.4</v>
      </c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>
        <v>5764.6</v>
      </c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 t="s">
        <v>355</v>
      </c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>
        <v>0.4</v>
      </c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2"/>
      <c r="EK33" s="252"/>
      <c r="EL33" s="252"/>
      <c r="EM33" s="252"/>
      <c r="EN33" s="252"/>
      <c r="EO33" s="260">
        <v>0.8</v>
      </c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2"/>
      <c r="FF33" s="255">
        <f t="shared" si="2"/>
        <v>1340064.0000000002</v>
      </c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</row>
    <row r="34" spans="1:178" s="120" customFormat="1" ht="15" customHeight="1">
      <c r="A34" s="253" t="s">
        <v>475</v>
      </c>
      <c r="B34" s="253"/>
      <c r="C34" s="253"/>
      <c r="D34" s="253"/>
      <c r="E34" s="253"/>
      <c r="F34" s="253"/>
      <c r="G34" s="259" t="s">
        <v>461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2">
        <v>1</v>
      </c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>
        <f t="shared" si="1"/>
        <v>11280</v>
      </c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>
        <v>5949</v>
      </c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>
        <v>892.35</v>
      </c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>
        <v>4438.65</v>
      </c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 t="s">
        <v>355</v>
      </c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>
        <v>0.4</v>
      </c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60">
        <v>0.8</v>
      </c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2"/>
      <c r="FF34" s="255">
        <f t="shared" si="2"/>
        <v>297792.00000000006</v>
      </c>
      <c r="FG34" s="255"/>
      <c r="FH34" s="255"/>
      <c r="FI34" s="255"/>
      <c r="FJ34" s="255"/>
      <c r="FK34" s="255"/>
      <c r="FL34" s="255"/>
      <c r="FM34" s="255"/>
      <c r="FN34" s="255"/>
      <c r="FO34" s="255"/>
      <c r="FP34" s="255"/>
      <c r="FQ34" s="255"/>
      <c r="FR34" s="255"/>
      <c r="FS34" s="255"/>
      <c r="FT34" s="255"/>
      <c r="FU34" s="255"/>
      <c r="FV34" s="255"/>
    </row>
    <row r="35" spans="1:178" s="120" customFormat="1" ht="15" customHeight="1">
      <c r="A35" s="253" t="s">
        <v>418</v>
      </c>
      <c r="B35" s="253"/>
      <c r="C35" s="253"/>
      <c r="D35" s="253"/>
      <c r="E35" s="253"/>
      <c r="F35" s="253"/>
      <c r="G35" s="259" t="s">
        <v>431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2">
        <v>2.5</v>
      </c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>
        <f t="shared" si="1"/>
        <v>10280</v>
      </c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>
        <v>5777</v>
      </c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>
        <v>1294</v>
      </c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>
        <v>3209</v>
      </c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 t="s">
        <v>355</v>
      </c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>
        <v>0.4</v>
      </c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60">
        <v>0.8</v>
      </c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2"/>
      <c r="FF35" s="255">
        <f t="shared" si="2"/>
        <v>678480.0000000001</v>
      </c>
      <c r="FG35" s="255"/>
      <c r="FH35" s="255"/>
      <c r="FI35" s="255"/>
      <c r="FJ35" s="255"/>
      <c r="FK35" s="255"/>
      <c r="FL35" s="255"/>
      <c r="FM35" s="255"/>
      <c r="FN35" s="255"/>
      <c r="FO35" s="255"/>
      <c r="FP35" s="255"/>
      <c r="FQ35" s="255"/>
      <c r="FR35" s="255"/>
      <c r="FS35" s="255"/>
      <c r="FT35" s="255"/>
      <c r="FU35" s="255"/>
      <c r="FV35" s="255"/>
    </row>
    <row r="36" spans="1:178" s="120" customFormat="1" ht="21" customHeight="1">
      <c r="A36" s="253" t="s">
        <v>419</v>
      </c>
      <c r="B36" s="253"/>
      <c r="C36" s="253"/>
      <c r="D36" s="253"/>
      <c r="E36" s="253"/>
      <c r="F36" s="253"/>
      <c r="G36" s="259" t="s">
        <v>435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2">
        <v>1</v>
      </c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>
        <f t="shared" si="1"/>
        <v>12014.64</v>
      </c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>
        <v>9157.5</v>
      </c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>
        <v>1831.5</v>
      </c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>
        <v>1025.64</v>
      </c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 t="s">
        <v>355</v>
      </c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>
        <v>0.4</v>
      </c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60">
        <v>0.8</v>
      </c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2"/>
      <c r="FF36" s="255">
        <f t="shared" si="0"/>
        <v>317186.49600000004</v>
      </c>
      <c r="FG36" s="255"/>
      <c r="FH36" s="255"/>
      <c r="FI36" s="255"/>
      <c r="FJ36" s="255"/>
      <c r="FK36" s="255"/>
      <c r="FL36" s="255"/>
      <c r="FM36" s="255"/>
      <c r="FN36" s="255"/>
      <c r="FO36" s="255"/>
      <c r="FP36" s="255"/>
      <c r="FQ36" s="255"/>
      <c r="FR36" s="255"/>
      <c r="FS36" s="255"/>
      <c r="FT36" s="255"/>
      <c r="FU36" s="255"/>
      <c r="FV36" s="255"/>
    </row>
    <row r="37" spans="1:178" s="120" customFormat="1" ht="15" customHeight="1">
      <c r="A37" s="253" t="s">
        <v>420</v>
      </c>
      <c r="B37" s="253"/>
      <c r="C37" s="253"/>
      <c r="D37" s="253"/>
      <c r="E37" s="253"/>
      <c r="F37" s="253"/>
      <c r="G37" s="259" t="s">
        <v>436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2">
        <v>1</v>
      </c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>
        <f t="shared" si="1"/>
        <v>11919.18</v>
      </c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>
        <v>9204</v>
      </c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>
        <v>2301</v>
      </c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>
        <v>414.18</v>
      </c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 t="s">
        <v>355</v>
      </c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>
        <v>0.4</v>
      </c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60">
        <v>0.8</v>
      </c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2"/>
      <c r="FF37" s="255">
        <f t="shared" si="0"/>
        <v>314666.3520000001</v>
      </c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</row>
    <row r="38" spans="1:178" s="120" customFormat="1" ht="15" customHeight="1">
      <c r="A38" s="253" t="s">
        <v>421</v>
      </c>
      <c r="B38" s="253"/>
      <c r="C38" s="253"/>
      <c r="D38" s="253"/>
      <c r="E38" s="253"/>
      <c r="F38" s="253"/>
      <c r="G38" s="259" t="s">
        <v>437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2">
        <v>1</v>
      </c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>
        <f t="shared" si="1"/>
        <v>11280</v>
      </c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>
        <v>9360</v>
      </c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>
        <v>1404</v>
      </c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>
        <v>516</v>
      </c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 t="s">
        <v>355</v>
      </c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>
        <v>0.4</v>
      </c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60">
        <v>0.8</v>
      </c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2"/>
      <c r="FF38" s="255">
        <f t="shared" si="0"/>
        <v>297792.00000000006</v>
      </c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</row>
    <row r="39" spans="1:178" s="120" customFormat="1" ht="15" customHeight="1">
      <c r="A39" s="253" t="s">
        <v>422</v>
      </c>
      <c r="B39" s="253"/>
      <c r="C39" s="253"/>
      <c r="D39" s="253"/>
      <c r="E39" s="253"/>
      <c r="F39" s="253"/>
      <c r="G39" s="259" t="s">
        <v>438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2">
        <v>0.5</v>
      </c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>
        <f t="shared" si="1"/>
        <v>11280</v>
      </c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>
        <v>7800</v>
      </c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>
        <v>780</v>
      </c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>
        <v>2700</v>
      </c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 t="s">
        <v>355</v>
      </c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>
        <v>0.4</v>
      </c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60">
        <v>0.8</v>
      </c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2"/>
      <c r="FF39" s="255">
        <f t="shared" si="0"/>
        <v>148896.00000000003</v>
      </c>
      <c r="FG39" s="255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/>
      <c r="FS39" s="255"/>
      <c r="FT39" s="255"/>
      <c r="FU39" s="255"/>
      <c r="FV39" s="255"/>
    </row>
    <row r="40" spans="1:178" s="120" customFormat="1" ht="15" customHeight="1">
      <c r="A40" s="253" t="s">
        <v>423</v>
      </c>
      <c r="B40" s="253"/>
      <c r="C40" s="253"/>
      <c r="D40" s="253"/>
      <c r="E40" s="253"/>
      <c r="F40" s="253"/>
      <c r="G40" s="259" t="s">
        <v>439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2">
        <v>1</v>
      </c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>
        <f t="shared" si="1"/>
        <v>11280</v>
      </c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>
        <v>5755</v>
      </c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>
        <v>1381.2</v>
      </c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>
        <v>4143.8</v>
      </c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 t="s">
        <v>355</v>
      </c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>
        <v>0.4</v>
      </c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60">
        <v>0.8</v>
      </c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2"/>
      <c r="FF40" s="255">
        <f t="shared" si="0"/>
        <v>297792.00000000006</v>
      </c>
      <c r="FG40" s="255"/>
      <c r="FH40" s="255"/>
      <c r="FI40" s="255"/>
      <c r="FJ40" s="255"/>
      <c r="FK40" s="255"/>
      <c r="FL40" s="255"/>
      <c r="FM40" s="255"/>
      <c r="FN40" s="255"/>
      <c r="FO40" s="255"/>
      <c r="FP40" s="255"/>
      <c r="FQ40" s="255"/>
      <c r="FR40" s="255"/>
      <c r="FS40" s="255"/>
      <c r="FT40" s="255"/>
      <c r="FU40" s="255"/>
      <c r="FV40" s="255"/>
    </row>
    <row r="41" spans="1:178" s="120" customFormat="1" ht="15" customHeight="1">
      <c r="A41" s="253" t="s">
        <v>424</v>
      </c>
      <c r="B41" s="253"/>
      <c r="C41" s="253"/>
      <c r="D41" s="253"/>
      <c r="E41" s="253"/>
      <c r="F41" s="253"/>
      <c r="G41" s="259" t="s">
        <v>440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2">
        <v>1</v>
      </c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>
        <f t="shared" si="1"/>
        <v>11163</v>
      </c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>
        <v>4796</v>
      </c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>
        <v>645.5</v>
      </c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>
        <v>5721.5</v>
      </c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 t="s">
        <v>355</v>
      </c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>
        <v>0.4</v>
      </c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60">
        <v>0.8</v>
      </c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  <c r="FE41" s="262"/>
      <c r="FF41" s="255">
        <f t="shared" si="0"/>
        <v>294703.2</v>
      </c>
      <c r="FG41" s="255"/>
      <c r="FH41" s="255"/>
      <c r="FI41" s="255"/>
      <c r="FJ41" s="255"/>
      <c r="FK41" s="255"/>
      <c r="FL41" s="255"/>
      <c r="FM41" s="255"/>
      <c r="FN41" s="255"/>
      <c r="FO41" s="255"/>
      <c r="FP41" s="255"/>
      <c r="FQ41" s="255"/>
      <c r="FR41" s="255"/>
      <c r="FS41" s="255"/>
      <c r="FT41" s="255"/>
      <c r="FU41" s="255"/>
      <c r="FV41" s="255"/>
    </row>
    <row r="42" spans="1:178" s="120" customFormat="1" ht="19.5" customHeight="1">
      <c r="A42" s="253" t="s">
        <v>425</v>
      </c>
      <c r="B42" s="253"/>
      <c r="C42" s="253"/>
      <c r="D42" s="253"/>
      <c r="E42" s="253"/>
      <c r="F42" s="253"/>
      <c r="G42" s="259" t="s">
        <v>441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2">
        <v>5</v>
      </c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>
        <f t="shared" si="1"/>
        <v>18025</v>
      </c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>
        <v>10344</v>
      </c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>
        <f>1712+453</f>
        <v>2165</v>
      </c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>
        <v>5516</v>
      </c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 t="s">
        <v>355</v>
      </c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>
        <v>0.4</v>
      </c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60">
        <v>0.8</v>
      </c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2"/>
      <c r="FF42" s="255">
        <f t="shared" si="0"/>
        <v>2379300.0000000005</v>
      </c>
      <c r="FG42" s="255"/>
      <c r="FH42" s="255"/>
      <c r="FI42" s="255"/>
      <c r="FJ42" s="255"/>
      <c r="FK42" s="255"/>
      <c r="FL42" s="255"/>
      <c r="FM42" s="255"/>
      <c r="FN42" s="255"/>
      <c r="FO42" s="255"/>
      <c r="FP42" s="255"/>
      <c r="FQ42" s="255"/>
      <c r="FR42" s="255"/>
      <c r="FS42" s="255"/>
      <c r="FT42" s="255"/>
      <c r="FU42" s="255"/>
      <c r="FV42" s="255"/>
    </row>
    <row r="43" spans="1:178" s="120" customFormat="1" ht="15" customHeight="1">
      <c r="A43" s="253" t="s">
        <v>432</v>
      </c>
      <c r="B43" s="253"/>
      <c r="C43" s="253"/>
      <c r="D43" s="253"/>
      <c r="E43" s="253"/>
      <c r="F43" s="253"/>
      <c r="G43" s="259" t="s">
        <v>442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2">
        <v>7</v>
      </c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>
        <f t="shared" si="1"/>
        <v>15837.53</v>
      </c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>
        <v>13229</v>
      </c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>
        <v>2235</v>
      </c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>
        <v>373.53</v>
      </c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 t="s">
        <v>355</v>
      </c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>
        <v>0.4</v>
      </c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60">
        <v>0.8</v>
      </c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2"/>
      <c r="FF43" s="255">
        <f>Y43*AO43*2.2*12+86+1</f>
        <v>2926862.544</v>
      </c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</row>
    <row r="44" spans="1:178" s="120" customFormat="1" ht="23.25" customHeight="1">
      <c r="A44" s="253" t="s">
        <v>433</v>
      </c>
      <c r="B44" s="253"/>
      <c r="C44" s="253"/>
      <c r="D44" s="253"/>
      <c r="E44" s="253"/>
      <c r="F44" s="253"/>
      <c r="G44" s="259" t="s">
        <v>477</v>
      </c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2">
        <v>2</v>
      </c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>
        <f t="shared" si="1"/>
        <v>25225.5</v>
      </c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>
        <v>9779</v>
      </c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>
        <v>695</v>
      </c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>
        <v>14751.5</v>
      </c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 t="s">
        <v>355</v>
      </c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>
        <v>0.4</v>
      </c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60">
        <v>0.8</v>
      </c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2"/>
      <c r="FF44" s="255">
        <f t="shared" si="0"/>
        <v>1331906.4000000001</v>
      </c>
      <c r="FG44" s="255"/>
      <c r="FH44" s="255"/>
      <c r="FI44" s="255"/>
      <c r="FJ44" s="255"/>
      <c r="FK44" s="255"/>
      <c r="FL44" s="255"/>
      <c r="FM44" s="255"/>
      <c r="FN44" s="255"/>
      <c r="FO44" s="255"/>
      <c r="FP44" s="255"/>
      <c r="FQ44" s="255"/>
      <c r="FR44" s="255"/>
      <c r="FS44" s="255"/>
      <c r="FT44" s="255"/>
      <c r="FU44" s="255"/>
      <c r="FV44" s="255"/>
    </row>
    <row r="45" spans="1:178" s="120" customFormat="1" ht="15" customHeight="1">
      <c r="A45" s="253" t="s">
        <v>434</v>
      </c>
      <c r="B45" s="253"/>
      <c r="C45" s="253"/>
      <c r="D45" s="253"/>
      <c r="E45" s="253"/>
      <c r="F45" s="253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>
        <f t="shared" si="1"/>
        <v>0</v>
      </c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 t="s">
        <v>355</v>
      </c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>
        <v>0.4</v>
      </c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60">
        <v>0.8</v>
      </c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2"/>
      <c r="FF45" s="255">
        <f t="shared" si="0"/>
        <v>0</v>
      </c>
      <c r="FG45" s="255"/>
      <c r="FH45" s="255"/>
      <c r="FI45" s="255"/>
      <c r="FJ45" s="255"/>
      <c r="FK45" s="255"/>
      <c r="FL45" s="255"/>
      <c r="FM45" s="255"/>
      <c r="FN45" s="255"/>
      <c r="FO45" s="255"/>
      <c r="FP45" s="255"/>
      <c r="FQ45" s="255"/>
      <c r="FR45" s="255"/>
      <c r="FS45" s="255"/>
      <c r="FT45" s="255"/>
      <c r="FU45" s="255"/>
      <c r="FV45" s="255"/>
    </row>
    <row r="46" spans="1:178" s="120" customFormat="1" ht="15" customHeight="1">
      <c r="A46" s="264" t="s">
        <v>254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6"/>
      <c r="Y46" s="260">
        <f>SUM(Y22:Y45)</f>
        <v>40.5</v>
      </c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2"/>
      <c r="AO46" s="263">
        <f>AO22+AO23+AO24+AO25+AO26+AO27+AO28+AO29+AO30+AO31+AO32+AO33+AO34+AO35+AO36+AO37+AO38+AO39+AO40+AO41+AO42+AO43+AO44+AO45</f>
        <v>347733.71</v>
      </c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2"/>
      <c r="BF46" s="260">
        <f>SUM(BF22:BF45)</f>
        <v>197236.5</v>
      </c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2"/>
      <c r="BX46" s="260">
        <f>SUM(BX22:BX45)</f>
        <v>31056.750000000004</v>
      </c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2"/>
      <c r="CQ46" s="260">
        <f>SUM(CQ22:CQ45)</f>
        <v>119440.45999999999</v>
      </c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2"/>
      <c r="DI46" s="260" t="s">
        <v>355</v>
      </c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2"/>
      <c r="DY46" s="260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2"/>
      <c r="EO46" s="263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2"/>
      <c r="FF46" s="263">
        <f>SUM(FF22:FF45)</f>
        <v>16154362.896</v>
      </c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2"/>
    </row>
    <row r="47" spans="163:178" ht="12.75"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</row>
    <row r="48" spans="163:178" ht="12.75">
      <c r="FG48" s="313"/>
      <c r="FH48" s="312"/>
      <c r="FI48" s="312"/>
      <c r="FJ48" s="312"/>
      <c r="FK48" s="312"/>
      <c r="FL48" s="312"/>
      <c r="FM48" s="312"/>
      <c r="FN48" s="312"/>
      <c r="FO48" s="312"/>
      <c r="FP48" s="312"/>
      <c r="FQ48" s="312"/>
      <c r="FR48" s="312"/>
      <c r="FS48" s="312"/>
      <c r="FT48" s="312"/>
      <c r="FU48" s="312"/>
      <c r="FV48" s="312"/>
    </row>
    <row r="51" ht="12.75">
      <c r="AM51" s="38" t="s">
        <v>370</v>
      </c>
    </row>
    <row r="52" ht="12.75">
      <c r="AC52" s="38" t="s">
        <v>370</v>
      </c>
    </row>
    <row r="53" ht="12.75">
      <c r="BV53" s="38" t="s">
        <v>370</v>
      </c>
    </row>
  </sheetData>
  <sheetProtection/>
  <mergeCells count="307">
    <mergeCell ref="DI45:DX45"/>
    <mergeCell ref="BX46:CP46"/>
    <mergeCell ref="CQ46:DH46"/>
    <mergeCell ref="DI46:DX46"/>
    <mergeCell ref="DI44:DX44"/>
    <mergeCell ref="DY44:EN44"/>
    <mergeCell ref="BX44:CP44"/>
    <mergeCell ref="CQ44:DH44"/>
    <mergeCell ref="DY45:EN45"/>
    <mergeCell ref="FG47:FV47"/>
    <mergeCell ref="EO45:FE45"/>
    <mergeCell ref="FF45:FV45"/>
    <mergeCell ref="BX45:CP45"/>
    <mergeCell ref="CQ45:DH45"/>
    <mergeCell ref="G44:X44"/>
    <mergeCell ref="Y44:AN44"/>
    <mergeCell ref="AO44:BE44"/>
    <mergeCell ref="BF44:BW44"/>
    <mergeCell ref="EO44:FE44"/>
    <mergeCell ref="A45:F45"/>
    <mergeCell ref="G45:X45"/>
    <mergeCell ref="Y45:AN45"/>
    <mergeCell ref="AO45:BE45"/>
    <mergeCell ref="BF45:BW45"/>
    <mergeCell ref="A40:F40"/>
    <mergeCell ref="G40:X40"/>
    <mergeCell ref="Y40:AN40"/>
    <mergeCell ref="AO40:BE40"/>
    <mergeCell ref="G43:X43"/>
    <mergeCell ref="FF44:FV44"/>
    <mergeCell ref="DY40:EN40"/>
    <mergeCell ref="EO40:FE40"/>
    <mergeCell ref="FF40:FV40"/>
    <mergeCell ref="A44:F44"/>
    <mergeCell ref="FF39:FV39"/>
    <mergeCell ref="CQ39:DH39"/>
    <mergeCell ref="DY39:EN39"/>
    <mergeCell ref="EO39:FE39"/>
    <mergeCell ref="A43:F43"/>
    <mergeCell ref="BF40:BW40"/>
    <mergeCell ref="BX40:CP40"/>
    <mergeCell ref="CQ40:DH40"/>
    <mergeCell ref="DI40:DX40"/>
    <mergeCell ref="BF39:BW39"/>
    <mergeCell ref="BX39:CP39"/>
    <mergeCell ref="DI39:DX39"/>
    <mergeCell ref="G39:X39"/>
    <mergeCell ref="Y39:AN39"/>
    <mergeCell ref="AO39:BE39"/>
    <mergeCell ref="FG48:FV48"/>
    <mergeCell ref="Y38:AN38"/>
    <mergeCell ref="AO38:BE38"/>
    <mergeCell ref="CQ37:DH37"/>
    <mergeCell ref="DI37:DX37"/>
    <mergeCell ref="A39:F39"/>
    <mergeCell ref="DY38:EN38"/>
    <mergeCell ref="EO38:FE38"/>
    <mergeCell ref="FF38:FV38"/>
    <mergeCell ref="DY37:EN37"/>
    <mergeCell ref="EO37:FE37"/>
    <mergeCell ref="FF37:FV37"/>
    <mergeCell ref="G38:X38"/>
    <mergeCell ref="A38:F38"/>
    <mergeCell ref="DY36:EN36"/>
    <mergeCell ref="DI36:DX36"/>
    <mergeCell ref="CQ36:DH36"/>
    <mergeCell ref="A36:F36"/>
    <mergeCell ref="BF38:BW38"/>
    <mergeCell ref="BX38:CP38"/>
    <mergeCell ref="DI38:DX38"/>
    <mergeCell ref="CQ38:DH38"/>
    <mergeCell ref="BF37:BW37"/>
    <mergeCell ref="Y36:AN36"/>
    <mergeCell ref="AO36:BE36"/>
    <mergeCell ref="BF36:BW36"/>
    <mergeCell ref="BX36:CP36"/>
    <mergeCell ref="A37:F37"/>
    <mergeCell ref="G37:X37"/>
    <mergeCell ref="Y37:AN37"/>
    <mergeCell ref="AO37:BE37"/>
    <mergeCell ref="BX37:CP37"/>
    <mergeCell ref="A35:F35"/>
    <mergeCell ref="G35:X35"/>
    <mergeCell ref="Y35:AN35"/>
    <mergeCell ref="AO35:BE35"/>
    <mergeCell ref="EO36:FE36"/>
    <mergeCell ref="FF36:FV36"/>
    <mergeCell ref="DY35:EN35"/>
    <mergeCell ref="EO35:FE35"/>
    <mergeCell ref="FF35:FV35"/>
    <mergeCell ref="G36:X36"/>
    <mergeCell ref="BF35:BW35"/>
    <mergeCell ref="BX35:CP35"/>
    <mergeCell ref="CQ35:DH35"/>
    <mergeCell ref="DI35:DX35"/>
    <mergeCell ref="BF33:BW33"/>
    <mergeCell ref="BX33:CP33"/>
    <mergeCell ref="DI34:DX34"/>
    <mergeCell ref="CQ34:DH34"/>
    <mergeCell ref="DY33:EN33"/>
    <mergeCell ref="EO33:FE33"/>
    <mergeCell ref="FF33:FV33"/>
    <mergeCell ref="DI33:DX33"/>
    <mergeCell ref="A33:F33"/>
    <mergeCell ref="G33:X33"/>
    <mergeCell ref="Y33:AN33"/>
    <mergeCell ref="AO33:BE33"/>
    <mergeCell ref="Y34:AN34"/>
    <mergeCell ref="AO34:BE34"/>
    <mergeCell ref="BF34:BW34"/>
    <mergeCell ref="BX34:CP34"/>
    <mergeCell ref="A34:F34"/>
    <mergeCell ref="DI32:DX32"/>
    <mergeCell ref="CQ33:DH33"/>
    <mergeCell ref="G34:X34"/>
    <mergeCell ref="DY32:EN32"/>
    <mergeCell ref="EO32:FE32"/>
    <mergeCell ref="FF32:FV32"/>
    <mergeCell ref="DY43:EN43"/>
    <mergeCell ref="EO43:FE43"/>
    <mergeCell ref="FF43:FV43"/>
    <mergeCell ref="DY42:EN42"/>
    <mergeCell ref="EO42:FE42"/>
    <mergeCell ref="FF41:FV41"/>
    <mergeCell ref="FF34:FV34"/>
    <mergeCell ref="Y43:AN43"/>
    <mergeCell ref="AO43:BE43"/>
    <mergeCell ref="FF42:FV42"/>
    <mergeCell ref="A32:F32"/>
    <mergeCell ref="G32:X32"/>
    <mergeCell ref="Y32:AN32"/>
    <mergeCell ref="AO32:BE32"/>
    <mergeCell ref="BF32:BW32"/>
    <mergeCell ref="CQ42:DH42"/>
    <mergeCell ref="BF41:BW41"/>
    <mergeCell ref="BF43:BW43"/>
    <mergeCell ref="BX43:CP43"/>
    <mergeCell ref="CQ43:DH43"/>
    <mergeCell ref="DI43:DX43"/>
    <mergeCell ref="DI42:DX42"/>
    <mergeCell ref="A42:F42"/>
    <mergeCell ref="G42:X42"/>
    <mergeCell ref="Y42:AN42"/>
    <mergeCell ref="AO42:BE42"/>
    <mergeCell ref="BF42:BW42"/>
    <mergeCell ref="BX42:CP42"/>
    <mergeCell ref="A41:F41"/>
    <mergeCell ref="G41:X41"/>
    <mergeCell ref="Y41:AN41"/>
    <mergeCell ref="AO41:BE41"/>
    <mergeCell ref="EO41:FE41"/>
    <mergeCell ref="DY41:EN41"/>
    <mergeCell ref="DY30:EN30"/>
    <mergeCell ref="EO30:FE30"/>
    <mergeCell ref="FF30:FV30"/>
    <mergeCell ref="BX41:CP41"/>
    <mergeCell ref="CQ41:DH41"/>
    <mergeCell ref="DI41:DX41"/>
    <mergeCell ref="BX32:CP32"/>
    <mergeCell ref="CQ32:DH32"/>
    <mergeCell ref="DY34:EN34"/>
    <mergeCell ref="EO34:FE34"/>
    <mergeCell ref="G31:X31"/>
    <mergeCell ref="Y31:AN31"/>
    <mergeCell ref="AO31:BE31"/>
    <mergeCell ref="BF31:BW31"/>
    <mergeCell ref="BX31:CP31"/>
    <mergeCell ref="DI31:DX31"/>
    <mergeCell ref="CQ31:DH31"/>
    <mergeCell ref="BF30:BW30"/>
    <mergeCell ref="BX30:CP30"/>
    <mergeCell ref="CQ30:DH30"/>
    <mergeCell ref="DI30:DX30"/>
    <mergeCell ref="A30:F30"/>
    <mergeCell ref="G30:X30"/>
    <mergeCell ref="Y30:AN30"/>
    <mergeCell ref="AO30:BE30"/>
    <mergeCell ref="A31:F31"/>
    <mergeCell ref="DY29:EN29"/>
    <mergeCell ref="EO29:FE29"/>
    <mergeCell ref="FF29:FV29"/>
    <mergeCell ref="BF29:BW29"/>
    <mergeCell ref="BX29:CP29"/>
    <mergeCell ref="CQ29:DH29"/>
    <mergeCell ref="DI29:DX29"/>
    <mergeCell ref="A29:F29"/>
    <mergeCell ref="G29:X29"/>
    <mergeCell ref="DY28:EN28"/>
    <mergeCell ref="EO28:FE28"/>
    <mergeCell ref="FF28:FV28"/>
    <mergeCell ref="BF28:BW28"/>
    <mergeCell ref="BX28:CP28"/>
    <mergeCell ref="Y29:AN29"/>
    <mergeCell ref="AO29:BE29"/>
    <mergeCell ref="A27:F27"/>
    <mergeCell ref="CQ28:DH28"/>
    <mergeCell ref="DI28:DX28"/>
    <mergeCell ref="A28:F28"/>
    <mergeCell ref="G28:X28"/>
    <mergeCell ref="Y28:AN28"/>
    <mergeCell ref="AO28:BE28"/>
    <mergeCell ref="DY27:EN27"/>
    <mergeCell ref="EO27:FE27"/>
    <mergeCell ref="FF27:FV27"/>
    <mergeCell ref="DY26:EN26"/>
    <mergeCell ref="EO26:FE26"/>
    <mergeCell ref="FF26:FV26"/>
    <mergeCell ref="G27:X27"/>
    <mergeCell ref="Y27:AN27"/>
    <mergeCell ref="AO27:BE27"/>
    <mergeCell ref="BF27:BW27"/>
    <mergeCell ref="BX27:CP27"/>
    <mergeCell ref="DI27:DX27"/>
    <mergeCell ref="CQ27:DH27"/>
    <mergeCell ref="BF26:BW26"/>
    <mergeCell ref="Y25:AN25"/>
    <mergeCell ref="CQ26:DH26"/>
    <mergeCell ref="DI26:DX26"/>
    <mergeCell ref="A26:F26"/>
    <mergeCell ref="G26:X26"/>
    <mergeCell ref="Y26:AN26"/>
    <mergeCell ref="AO26:BE26"/>
    <mergeCell ref="BX26:CP26"/>
    <mergeCell ref="DY25:EN25"/>
    <mergeCell ref="DI25:DX25"/>
    <mergeCell ref="CQ25:DH25"/>
    <mergeCell ref="A25:F25"/>
    <mergeCell ref="EO25:FE25"/>
    <mergeCell ref="FF25:FV25"/>
    <mergeCell ref="G25:X25"/>
    <mergeCell ref="AO25:BE25"/>
    <mergeCell ref="BF25:BW25"/>
    <mergeCell ref="BX25:CP25"/>
    <mergeCell ref="EO22:FE22"/>
    <mergeCell ref="FF22:FV22"/>
    <mergeCell ref="DY23:EN23"/>
    <mergeCell ref="EO23:FE23"/>
    <mergeCell ref="FF23:FV23"/>
    <mergeCell ref="BF22:BW22"/>
    <mergeCell ref="BX22:CP22"/>
    <mergeCell ref="CQ22:DH22"/>
    <mergeCell ref="DI22:DX22"/>
    <mergeCell ref="A22:F22"/>
    <mergeCell ref="G22:X22"/>
    <mergeCell ref="Y22:AN22"/>
    <mergeCell ref="AO22:BE22"/>
    <mergeCell ref="A46:X46"/>
    <mergeCell ref="Y46:AN46"/>
    <mergeCell ref="AO46:BE46"/>
    <mergeCell ref="BF46:BW46"/>
    <mergeCell ref="BF24:BW24"/>
    <mergeCell ref="BX24:CP24"/>
    <mergeCell ref="DY46:EN46"/>
    <mergeCell ref="EO46:FE46"/>
    <mergeCell ref="FF46:FV46"/>
    <mergeCell ref="DI24:DX24"/>
    <mergeCell ref="DY24:EN24"/>
    <mergeCell ref="EO24:FE24"/>
    <mergeCell ref="FF24:FV24"/>
    <mergeCell ref="DY31:EN31"/>
    <mergeCell ref="EO31:FE31"/>
    <mergeCell ref="FF31:FV31"/>
    <mergeCell ref="EO21:FE21"/>
    <mergeCell ref="FF21:FV21"/>
    <mergeCell ref="A23:F23"/>
    <mergeCell ref="G23:X23"/>
    <mergeCell ref="Y23:AN23"/>
    <mergeCell ref="AO23:BE23"/>
    <mergeCell ref="BF23:BW23"/>
    <mergeCell ref="BX23:CP23"/>
    <mergeCell ref="A21:F21"/>
    <mergeCell ref="CQ24:DH24"/>
    <mergeCell ref="DY21:EN21"/>
    <mergeCell ref="A24:F24"/>
    <mergeCell ref="G24:X24"/>
    <mergeCell ref="Y24:AN24"/>
    <mergeCell ref="AO24:BE24"/>
    <mergeCell ref="DY22:EN22"/>
    <mergeCell ref="CQ23:DH23"/>
    <mergeCell ref="BF21:BW21"/>
    <mergeCell ref="DI23:DX23"/>
    <mergeCell ref="Y21:AN21"/>
    <mergeCell ref="AO21:BE21"/>
    <mergeCell ref="DA2:FV2"/>
    <mergeCell ref="A8:FV8"/>
    <mergeCell ref="A10:FV10"/>
    <mergeCell ref="X12:FV12"/>
    <mergeCell ref="A14:AO14"/>
    <mergeCell ref="G21:X21"/>
    <mergeCell ref="AO18:DH18"/>
    <mergeCell ref="DI18:DX20"/>
    <mergeCell ref="DY18:EN20"/>
    <mergeCell ref="BF20:BW20"/>
    <mergeCell ref="BX20:CP20"/>
    <mergeCell ref="BX21:CP21"/>
    <mergeCell ref="CQ21:DH21"/>
    <mergeCell ref="DI21:DX21"/>
    <mergeCell ref="CQ20:DH20"/>
    <mergeCell ref="EO18:FE20"/>
    <mergeCell ref="FF18:FV20"/>
    <mergeCell ref="AO19:BE20"/>
    <mergeCell ref="BF19:DH19"/>
    <mergeCell ref="AP14:FV14"/>
    <mergeCell ref="A16:FV16"/>
    <mergeCell ref="A18:F20"/>
    <mergeCell ref="G18:X20"/>
    <mergeCell ref="Y18:AN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J185"/>
  <sheetViews>
    <sheetView tabSelected="1" zoomScalePageLayoutView="0" workbookViewId="0" topLeftCell="A163">
      <selection activeCell="CJ152" sqref="CJ152:DA153"/>
    </sheetView>
  </sheetViews>
  <sheetFormatPr defaultColWidth="0.875" defaultRowHeight="12.75"/>
  <cols>
    <col min="1" max="1" width="4.00390625" style="112" customWidth="1"/>
    <col min="2" max="89" width="0.875" style="112" customWidth="1"/>
    <col min="90" max="90" width="3.00390625" style="112" bestFit="1" customWidth="1"/>
    <col min="91" max="136" width="0.875" style="112" customWidth="1"/>
    <col min="137" max="137" width="1.875" style="112" bestFit="1" customWidth="1"/>
    <col min="138" max="16384" width="0.875" style="112" customWidth="1"/>
  </cols>
  <sheetData>
    <row r="1" ht="3" customHeight="1"/>
    <row r="2" spans="1:105" s="115" customFormat="1" ht="14.25">
      <c r="A2" s="246" t="s">
        <v>256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</row>
    <row r="3" ht="10.5" customHeight="1"/>
    <row r="4" spans="1:105" s="118" customFormat="1" ht="45" customHeight="1">
      <c r="A4" s="233" t="s">
        <v>244</v>
      </c>
      <c r="B4" s="234"/>
      <c r="C4" s="234"/>
      <c r="D4" s="234"/>
      <c r="E4" s="234"/>
      <c r="F4" s="235"/>
      <c r="G4" s="233" t="s">
        <v>257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5"/>
      <c r="AE4" s="233" t="s">
        <v>258</v>
      </c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5"/>
      <c r="BD4" s="233" t="s">
        <v>259</v>
      </c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5"/>
      <c r="BT4" s="233" t="s">
        <v>260</v>
      </c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5"/>
      <c r="CJ4" s="233" t="s">
        <v>261</v>
      </c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5"/>
    </row>
    <row r="5" spans="1:105" s="119" customFormat="1" ht="12.75">
      <c r="A5" s="247">
        <v>1</v>
      </c>
      <c r="B5" s="247"/>
      <c r="C5" s="247"/>
      <c r="D5" s="247"/>
      <c r="E5" s="247"/>
      <c r="F5" s="247"/>
      <c r="G5" s="247">
        <v>2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>
        <v>3</v>
      </c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>
        <v>4</v>
      </c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>
        <v>5</v>
      </c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>
        <v>6</v>
      </c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</row>
    <row r="6" spans="1:105" s="120" customFormat="1" ht="36" customHeight="1">
      <c r="A6" s="253" t="s">
        <v>175</v>
      </c>
      <c r="B6" s="253"/>
      <c r="C6" s="253"/>
      <c r="D6" s="253"/>
      <c r="E6" s="253"/>
      <c r="F6" s="253"/>
      <c r="G6" s="254" t="s">
        <v>341</v>
      </c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2">
        <v>650</v>
      </c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>
        <v>3</v>
      </c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>
        <v>6</v>
      </c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>
        <f>AE6*BD6*BT6-188+496</f>
        <v>12008</v>
      </c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</row>
    <row r="7" spans="1:105" s="120" customFormat="1" ht="15" customHeight="1">
      <c r="A7" s="253" t="s">
        <v>277</v>
      </c>
      <c r="B7" s="253"/>
      <c r="C7" s="253"/>
      <c r="D7" s="253"/>
      <c r="E7" s="253"/>
      <c r="F7" s="253"/>
      <c r="G7" s="254" t="s">
        <v>342</v>
      </c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2">
        <v>650</v>
      </c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>
        <v>5</v>
      </c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>
        <v>5</v>
      </c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>
        <f>AE7*BD7*BT7</f>
        <v>16250</v>
      </c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</row>
    <row r="8" spans="1:105" s="120" customFormat="1" ht="15" customHeight="1">
      <c r="A8" s="253" t="s">
        <v>277</v>
      </c>
      <c r="B8" s="253"/>
      <c r="C8" s="253"/>
      <c r="D8" s="253"/>
      <c r="E8" s="253"/>
      <c r="F8" s="253"/>
      <c r="G8" s="254" t="s">
        <v>343</v>
      </c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2">
        <v>650</v>
      </c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>
        <v>7</v>
      </c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>
        <v>6</v>
      </c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>
        <f>AE8*BD8*BT8-8</f>
        <v>27292</v>
      </c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</row>
    <row r="9" spans="1:113" s="120" customFormat="1" ht="15" customHeight="1">
      <c r="A9" s="253"/>
      <c r="B9" s="253"/>
      <c r="C9" s="253"/>
      <c r="D9" s="253"/>
      <c r="E9" s="253"/>
      <c r="F9" s="253"/>
      <c r="G9" s="265" t="s">
        <v>254</v>
      </c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6"/>
      <c r="AE9" s="252" t="s">
        <v>255</v>
      </c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 t="s">
        <v>255</v>
      </c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 t="s">
        <v>255</v>
      </c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>
        <f>CJ6+CJ7+CJ8</f>
        <v>55550</v>
      </c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C9" s="275"/>
      <c r="DD9" s="275"/>
      <c r="DE9" s="275"/>
      <c r="DF9" s="275"/>
      <c r="DG9" s="275"/>
      <c r="DH9" s="275"/>
      <c r="DI9" s="275"/>
    </row>
    <row r="10" ht="12" customHeight="1"/>
    <row r="11" spans="1:105" s="115" customFormat="1" ht="14.25">
      <c r="A11" s="246" t="s">
        <v>262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</row>
    <row r="12" ht="10.5" customHeight="1"/>
    <row r="13" spans="1:105" s="118" customFormat="1" ht="55.5" customHeight="1">
      <c r="A13" s="233" t="s">
        <v>244</v>
      </c>
      <c r="B13" s="234"/>
      <c r="C13" s="234"/>
      <c r="D13" s="234"/>
      <c r="E13" s="234"/>
      <c r="F13" s="235"/>
      <c r="G13" s="233" t="s">
        <v>257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5"/>
      <c r="AE13" s="233" t="s">
        <v>263</v>
      </c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5"/>
      <c r="AZ13" s="233" t="s">
        <v>264</v>
      </c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5"/>
      <c r="BR13" s="233" t="s">
        <v>265</v>
      </c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5"/>
      <c r="CJ13" s="233" t="s">
        <v>261</v>
      </c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5"/>
    </row>
    <row r="14" spans="1:105" s="119" customFormat="1" ht="12.75">
      <c r="A14" s="247">
        <v>1</v>
      </c>
      <c r="B14" s="247"/>
      <c r="C14" s="247"/>
      <c r="D14" s="247"/>
      <c r="E14" s="247"/>
      <c r="F14" s="247"/>
      <c r="G14" s="247">
        <v>2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>
        <v>3</v>
      </c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>
        <v>4</v>
      </c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>
        <v>5</v>
      </c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>
        <v>6</v>
      </c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</row>
    <row r="15" spans="1:105" s="120" customFormat="1" ht="15" customHeight="1">
      <c r="A15" s="253"/>
      <c r="B15" s="253"/>
      <c r="C15" s="253"/>
      <c r="D15" s="253"/>
      <c r="E15" s="253"/>
      <c r="F15" s="253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</row>
    <row r="16" spans="1:105" s="120" customFormat="1" ht="15" customHeight="1">
      <c r="A16" s="253"/>
      <c r="B16" s="253"/>
      <c r="C16" s="253"/>
      <c r="D16" s="253"/>
      <c r="E16" s="253"/>
      <c r="F16" s="253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</row>
    <row r="17" spans="1:105" s="120" customFormat="1" ht="15" customHeight="1">
      <c r="A17" s="253"/>
      <c r="B17" s="253"/>
      <c r="C17" s="253"/>
      <c r="D17" s="253"/>
      <c r="E17" s="253"/>
      <c r="F17" s="253"/>
      <c r="G17" s="265" t="s">
        <v>254</v>
      </c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6"/>
      <c r="AE17" s="252" t="s">
        <v>255</v>
      </c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 t="s">
        <v>255</v>
      </c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 t="s">
        <v>255</v>
      </c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</row>
    <row r="18" ht="12" customHeight="1"/>
    <row r="19" spans="1:105" s="115" customFormat="1" ht="41.25" customHeight="1">
      <c r="A19" s="276" t="s">
        <v>266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</row>
    <row r="20" ht="10.5" customHeight="1"/>
    <row r="21" spans="1:105" ht="55.5" customHeight="1">
      <c r="A21" s="233" t="s">
        <v>244</v>
      </c>
      <c r="B21" s="234"/>
      <c r="C21" s="234"/>
      <c r="D21" s="234"/>
      <c r="E21" s="234"/>
      <c r="F21" s="235"/>
      <c r="G21" s="233" t="s">
        <v>267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5"/>
      <c r="BW21" s="233" t="s">
        <v>268</v>
      </c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5"/>
      <c r="CM21" s="233" t="s">
        <v>269</v>
      </c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5"/>
    </row>
    <row r="22" spans="1:105" s="38" customFormat="1" ht="12.75">
      <c r="A22" s="247">
        <v>1</v>
      </c>
      <c r="B22" s="247"/>
      <c r="C22" s="247"/>
      <c r="D22" s="247"/>
      <c r="E22" s="247"/>
      <c r="F22" s="247"/>
      <c r="G22" s="247">
        <v>2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>
        <v>3</v>
      </c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>
        <v>4</v>
      </c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</row>
    <row r="23" spans="1:105" ht="15" customHeight="1">
      <c r="A23" s="253" t="s">
        <v>175</v>
      </c>
      <c r="B23" s="253"/>
      <c r="C23" s="253"/>
      <c r="D23" s="253"/>
      <c r="E23" s="253"/>
      <c r="F23" s="253"/>
      <c r="G23" s="121"/>
      <c r="H23" s="272" t="s">
        <v>270</v>
      </c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3"/>
      <c r="BW23" s="252" t="s">
        <v>255</v>
      </c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</row>
    <row r="24" spans="1:105" s="38" customFormat="1" ht="12.75">
      <c r="A24" s="279" t="s">
        <v>271</v>
      </c>
      <c r="B24" s="280"/>
      <c r="C24" s="280"/>
      <c r="D24" s="280"/>
      <c r="E24" s="280"/>
      <c r="F24" s="281"/>
      <c r="G24" s="122"/>
      <c r="H24" s="285" t="s">
        <v>3</v>
      </c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6"/>
      <c r="BW24" s="287">
        <v>16154363</v>
      </c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88"/>
      <c r="CM24" s="292">
        <f>BW24*22%</f>
        <v>3553959.86</v>
      </c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4"/>
    </row>
    <row r="25" spans="1:105" s="38" customFormat="1" ht="12.75">
      <c r="A25" s="282"/>
      <c r="B25" s="283"/>
      <c r="C25" s="283"/>
      <c r="D25" s="283"/>
      <c r="E25" s="283"/>
      <c r="F25" s="284"/>
      <c r="G25" s="123"/>
      <c r="H25" s="298" t="s">
        <v>272</v>
      </c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9"/>
      <c r="BW25" s="289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1"/>
      <c r="CM25" s="295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7"/>
    </row>
    <row r="26" spans="1:105" s="38" customFormat="1" ht="13.5" customHeight="1" hidden="1">
      <c r="A26" s="253" t="s">
        <v>273</v>
      </c>
      <c r="B26" s="253"/>
      <c r="C26" s="253"/>
      <c r="D26" s="253"/>
      <c r="E26" s="253"/>
      <c r="F26" s="253"/>
      <c r="G26" s="121"/>
      <c r="H26" s="277" t="s">
        <v>274</v>
      </c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8"/>
      <c r="BW26" s="252" t="s">
        <v>255</v>
      </c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</row>
    <row r="27" spans="1:105" s="38" customFormat="1" ht="26.25" customHeight="1" hidden="1">
      <c r="A27" s="253" t="s">
        <v>275</v>
      </c>
      <c r="B27" s="253"/>
      <c r="C27" s="253"/>
      <c r="D27" s="253"/>
      <c r="E27" s="253"/>
      <c r="F27" s="253"/>
      <c r="G27" s="121"/>
      <c r="H27" s="277" t="s">
        <v>276</v>
      </c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8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</row>
    <row r="28" spans="1:105" s="38" customFormat="1" ht="26.25" customHeight="1">
      <c r="A28" s="253" t="s">
        <v>277</v>
      </c>
      <c r="B28" s="253"/>
      <c r="C28" s="253"/>
      <c r="D28" s="253"/>
      <c r="E28" s="253"/>
      <c r="F28" s="253"/>
      <c r="G28" s="121"/>
      <c r="H28" s="272" t="s">
        <v>278</v>
      </c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3"/>
      <c r="BW28" s="252" t="s">
        <v>255</v>
      </c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</row>
    <row r="29" spans="1:105" s="38" customFormat="1" ht="12.75">
      <c r="A29" s="279" t="s">
        <v>279</v>
      </c>
      <c r="B29" s="280"/>
      <c r="C29" s="280"/>
      <c r="D29" s="280"/>
      <c r="E29" s="280"/>
      <c r="F29" s="281"/>
      <c r="G29" s="122"/>
      <c r="H29" s="285" t="s">
        <v>3</v>
      </c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6"/>
      <c r="BW29" s="287">
        <v>16154363</v>
      </c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88"/>
      <c r="CM29" s="292">
        <f>BW29*2.9%</f>
        <v>468476.52699999994</v>
      </c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4"/>
    </row>
    <row r="30" spans="1:132" s="38" customFormat="1" ht="25.5" customHeight="1">
      <c r="A30" s="282"/>
      <c r="B30" s="283"/>
      <c r="C30" s="283"/>
      <c r="D30" s="283"/>
      <c r="E30" s="283"/>
      <c r="F30" s="284"/>
      <c r="G30" s="123"/>
      <c r="H30" s="298" t="s">
        <v>280</v>
      </c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9"/>
      <c r="BW30" s="289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1"/>
      <c r="CM30" s="295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7"/>
      <c r="EB30" s="38" t="s">
        <v>370</v>
      </c>
    </row>
    <row r="31" spans="1:105" s="38" customFormat="1" ht="26.25" customHeight="1" hidden="1">
      <c r="A31" s="253" t="s">
        <v>281</v>
      </c>
      <c r="B31" s="253"/>
      <c r="C31" s="253"/>
      <c r="D31" s="253"/>
      <c r="E31" s="253"/>
      <c r="F31" s="253"/>
      <c r="G31" s="121"/>
      <c r="H31" s="277" t="s">
        <v>282</v>
      </c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8"/>
      <c r="BW31" s="252" t="s">
        <v>255</v>
      </c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</row>
    <row r="32" spans="1:105" s="38" customFormat="1" ht="27" customHeight="1">
      <c r="A32" s="253" t="s">
        <v>283</v>
      </c>
      <c r="B32" s="253"/>
      <c r="C32" s="253"/>
      <c r="D32" s="253"/>
      <c r="E32" s="253"/>
      <c r="F32" s="253"/>
      <c r="G32" s="121"/>
      <c r="H32" s="277" t="s">
        <v>284</v>
      </c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8"/>
      <c r="BW32" s="252">
        <v>16154363</v>
      </c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5">
        <f>BW32*0.2%</f>
        <v>32308.726000000002</v>
      </c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</row>
    <row r="33" spans="1:105" s="38" customFormat="1" ht="27" customHeight="1" hidden="1">
      <c r="A33" s="253" t="s">
        <v>285</v>
      </c>
      <c r="B33" s="253"/>
      <c r="C33" s="253"/>
      <c r="D33" s="253"/>
      <c r="E33" s="253"/>
      <c r="F33" s="253"/>
      <c r="G33" s="121"/>
      <c r="H33" s="277" t="s">
        <v>286</v>
      </c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8"/>
      <c r="BW33" s="252" t="s">
        <v>255</v>
      </c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</row>
    <row r="34" spans="1:105" s="38" customFormat="1" ht="27" customHeight="1" hidden="1">
      <c r="A34" s="253" t="s">
        <v>287</v>
      </c>
      <c r="B34" s="253"/>
      <c r="C34" s="253"/>
      <c r="D34" s="253"/>
      <c r="E34" s="253"/>
      <c r="F34" s="253"/>
      <c r="G34" s="121"/>
      <c r="H34" s="277" t="s">
        <v>286</v>
      </c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8"/>
      <c r="BW34" s="252" t="s">
        <v>255</v>
      </c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</row>
    <row r="35" spans="1:105" s="38" customFormat="1" ht="26.25" customHeight="1">
      <c r="A35" s="253" t="s">
        <v>288</v>
      </c>
      <c r="B35" s="253"/>
      <c r="C35" s="253"/>
      <c r="D35" s="253"/>
      <c r="E35" s="253"/>
      <c r="F35" s="253"/>
      <c r="G35" s="121"/>
      <c r="H35" s="272" t="s">
        <v>289</v>
      </c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3"/>
      <c r="BW35" s="252">
        <v>16154363</v>
      </c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5">
        <f>BW35*5.1%</f>
        <v>823872.5129999999</v>
      </c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</row>
    <row r="36" spans="1:105" s="38" customFormat="1" ht="13.5" customHeight="1">
      <c r="A36" s="253"/>
      <c r="B36" s="253"/>
      <c r="C36" s="253"/>
      <c r="D36" s="253"/>
      <c r="E36" s="253"/>
      <c r="F36" s="253"/>
      <c r="G36" s="264" t="s">
        <v>254</v>
      </c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6"/>
      <c r="BW36" s="252" t="s">
        <v>255</v>
      </c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5">
        <f>CM24+CM29+CM32+CM35+12560</f>
        <v>4891177.625999999</v>
      </c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</row>
    <row r="37" ht="3" customHeight="1"/>
    <row r="38" spans="1:140" s="46" customFormat="1" ht="48" customHeight="1">
      <c r="A38" s="300" t="s">
        <v>290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EJ38" s="46" t="s">
        <v>370</v>
      </c>
    </row>
    <row r="39" ht="12" customHeight="1"/>
    <row r="40" spans="1:105" s="115" customFormat="1" ht="14.25">
      <c r="A40" s="246" t="s">
        <v>291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</row>
    <row r="41" ht="6" customHeight="1"/>
    <row r="42" spans="1:105" s="115" customFormat="1" ht="14.25">
      <c r="A42" s="115" t="s">
        <v>241</v>
      </c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</row>
    <row r="43" spans="24:105" s="115" customFormat="1" ht="6" customHeight="1"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</row>
    <row r="44" spans="1:105" s="115" customFormat="1" ht="14.25">
      <c r="A44" s="251" t="s">
        <v>242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</row>
    <row r="45" ht="10.5" customHeight="1"/>
    <row r="46" spans="1:137" s="118" customFormat="1" ht="45" customHeight="1">
      <c r="A46" s="233" t="s">
        <v>244</v>
      </c>
      <c r="B46" s="234"/>
      <c r="C46" s="234"/>
      <c r="D46" s="234"/>
      <c r="E46" s="234"/>
      <c r="F46" s="234"/>
      <c r="G46" s="235"/>
      <c r="H46" s="233" t="s">
        <v>0</v>
      </c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5"/>
      <c r="BD46" s="233" t="s">
        <v>292</v>
      </c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33" t="s">
        <v>293</v>
      </c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5"/>
      <c r="CJ46" s="233" t="s">
        <v>294</v>
      </c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5"/>
      <c r="EG46" s="118">
        <v>5</v>
      </c>
    </row>
    <row r="47" spans="1:105" s="119" customFormat="1" ht="12.75">
      <c r="A47" s="247">
        <v>1</v>
      </c>
      <c r="B47" s="247"/>
      <c r="C47" s="247"/>
      <c r="D47" s="247"/>
      <c r="E47" s="247"/>
      <c r="F47" s="247"/>
      <c r="G47" s="247"/>
      <c r="H47" s="247">
        <v>2</v>
      </c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>
        <v>3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>
        <v>4</v>
      </c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>
        <v>5</v>
      </c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</row>
    <row r="48" spans="1:105" s="120" customFormat="1" ht="15" customHeight="1">
      <c r="A48" s="253"/>
      <c r="B48" s="253"/>
      <c r="C48" s="253"/>
      <c r="D48" s="253"/>
      <c r="E48" s="253"/>
      <c r="F48" s="253"/>
      <c r="G48" s="253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</row>
    <row r="49" spans="1:105" s="120" customFormat="1" ht="15" customHeight="1">
      <c r="A49" s="253"/>
      <c r="B49" s="253"/>
      <c r="C49" s="253"/>
      <c r="D49" s="253"/>
      <c r="E49" s="253"/>
      <c r="F49" s="253"/>
      <c r="G49" s="253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</row>
    <row r="50" spans="1:105" s="120" customFormat="1" ht="15" customHeight="1">
      <c r="A50" s="253"/>
      <c r="B50" s="253"/>
      <c r="C50" s="253"/>
      <c r="D50" s="253"/>
      <c r="E50" s="253"/>
      <c r="F50" s="253"/>
      <c r="G50" s="253"/>
      <c r="H50" s="265" t="s">
        <v>254</v>
      </c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6"/>
      <c r="BD50" s="252" t="s">
        <v>255</v>
      </c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 t="s">
        <v>255</v>
      </c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</row>
    <row r="51" s="38" customFormat="1" ht="12" customHeight="1"/>
    <row r="52" spans="1:105" s="115" customFormat="1" ht="14.25">
      <c r="A52" s="246" t="s">
        <v>295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</row>
    <row r="53" ht="6" customHeight="1"/>
    <row r="54" spans="1:105" s="115" customFormat="1" ht="14.25">
      <c r="A54" s="115" t="s">
        <v>241</v>
      </c>
      <c r="X54" s="250" t="s">
        <v>390</v>
      </c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</row>
    <row r="55" spans="24:105" s="115" customFormat="1" ht="6" customHeight="1"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</row>
    <row r="56" spans="1:105" s="115" customFormat="1" ht="14.25">
      <c r="A56" s="251" t="s">
        <v>242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45" t="s">
        <v>397</v>
      </c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</row>
    <row r="57" ht="10.5" customHeight="1"/>
    <row r="58" spans="1:105" s="118" customFormat="1" ht="55.5" customHeight="1">
      <c r="A58" s="233" t="s">
        <v>244</v>
      </c>
      <c r="B58" s="234"/>
      <c r="C58" s="234"/>
      <c r="D58" s="234"/>
      <c r="E58" s="234"/>
      <c r="F58" s="234"/>
      <c r="G58" s="235"/>
      <c r="H58" s="233" t="s">
        <v>296</v>
      </c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5"/>
      <c r="BD58" s="233" t="s">
        <v>297</v>
      </c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5"/>
      <c r="BT58" s="233" t="s">
        <v>298</v>
      </c>
      <c r="BU58" s="234"/>
      <c r="BV58" s="234"/>
      <c r="BW58" s="234"/>
      <c r="BX58" s="234"/>
      <c r="BY58" s="234"/>
      <c r="BZ58" s="234"/>
      <c r="CA58" s="234"/>
      <c r="CB58" s="234"/>
      <c r="CC58" s="234"/>
      <c r="CD58" s="235"/>
      <c r="CE58" s="233" t="s">
        <v>299</v>
      </c>
      <c r="CF58" s="234"/>
      <c r="CG58" s="234"/>
      <c r="CH58" s="234"/>
      <c r="CI58" s="234"/>
      <c r="CJ58" s="234"/>
      <c r="CK58" s="234"/>
      <c r="CL58" s="234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5"/>
    </row>
    <row r="59" spans="1:105" s="119" customFormat="1" ht="12.75">
      <c r="A59" s="247">
        <v>1</v>
      </c>
      <c r="B59" s="247"/>
      <c r="C59" s="247"/>
      <c r="D59" s="247"/>
      <c r="E59" s="247"/>
      <c r="F59" s="247"/>
      <c r="G59" s="247"/>
      <c r="H59" s="247">
        <v>2</v>
      </c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>
        <v>3</v>
      </c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>
        <v>4</v>
      </c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>
        <v>5</v>
      </c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</row>
    <row r="60" spans="1:105" s="120" customFormat="1" ht="15" customHeight="1">
      <c r="A60" s="253" t="s">
        <v>175</v>
      </c>
      <c r="B60" s="253"/>
      <c r="C60" s="253"/>
      <c r="D60" s="253"/>
      <c r="E60" s="253"/>
      <c r="F60" s="253"/>
      <c r="G60" s="253"/>
      <c r="H60" s="254" t="s">
        <v>391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2">
        <v>31430638</v>
      </c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>
        <v>1.5</v>
      </c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>
        <v>455300</v>
      </c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</row>
    <row r="61" spans="1:105" s="120" customFormat="1" ht="15" customHeight="1">
      <c r="A61" s="268" t="s">
        <v>277</v>
      </c>
      <c r="B61" s="269"/>
      <c r="C61" s="269"/>
      <c r="D61" s="269"/>
      <c r="E61" s="269"/>
      <c r="F61" s="269"/>
      <c r="G61" s="270"/>
      <c r="H61" s="271" t="s">
        <v>394</v>
      </c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3"/>
      <c r="BD61" s="260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2"/>
      <c r="BT61" s="260"/>
      <c r="BU61" s="261"/>
      <c r="BV61" s="261"/>
      <c r="BW61" s="261"/>
      <c r="BX61" s="261"/>
      <c r="BY61" s="261"/>
      <c r="BZ61" s="261"/>
      <c r="CA61" s="261"/>
      <c r="CB61" s="261"/>
      <c r="CC61" s="261"/>
      <c r="CD61" s="262"/>
      <c r="CE61" s="260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2"/>
    </row>
    <row r="62" spans="1:105" s="120" customFormat="1" ht="15" customHeight="1">
      <c r="A62" s="268" t="s">
        <v>288</v>
      </c>
      <c r="B62" s="269"/>
      <c r="C62" s="269"/>
      <c r="D62" s="269"/>
      <c r="E62" s="269"/>
      <c r="F62" s="269"/>
      <c r="G62" s="270"/>
      <c r="H62" s="254" t="s">
        <v>392</v>
      </c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60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2"/>
      <c r="BT62" s="260"/>
      <c r="BU62" s="261"/>
      <c r="BV62" s="261"/>
      <c r="BW62" s="261"/>
      <c r="BX62" s="261"/>
      <c r="BY62" s="261"/>
      <c r="BZ62" s="261"/>
      <c r="CA62" s="261"/>
      <c r="CB62" s="261"/>
      <c r="CC62" s="261"/>
      <c r="CD62" s="262"/>
      <c r="CE62" s="260">
        <v>40000</v>
      </c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2"/>
    </row>
    <row r="63" spans="1:105" s="120" customFormat="1" ht="15" customHeight="1">
      <c r="A63" s="253" t="s">
        <v>393</v>
      </c>
      <c r="B63" s="253"/>
      <c r="C63" s="253"/>
      <c r="D63" s="253"/>
      <c r="E63" s="253"/>
      <c r="F63" s="253"/>
      <c r="G63" s="253"/>
      <c r="H63" s="254" t="s">
        <v>395</v>
      </c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>
        <v>35000</v>
      </c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</row>
    <row r="64" spans="1:105" s="120" customFormat="1" ht="15" customHeight="1">
      <c r="A64" s="253"/>
      <c r="B64" s="253"/>
      <c r="C64" s="253"/>
      <c r="D64" s="253"/>
      <c r="E64" s="253"/>
      <c r="F64" s="253"/>
      <c r="G64" s="253"/>
      <c r="H64" s="265" t="s">
        <v>254</v>
      </c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6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 t="s">
        <v>255</v>
      </c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>
        <f>CE60+CE61+CE62+CE63</f>
        <v>530300</v>
      </c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</row>
    <row r="65" ht="12" customHeight="1"/>
    <row r="66" spans="1:105" s="115" customFormat="1" ht="14.25">
      <c r="A66" s="246" t="s">
        <v>300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</row>
    <row r="67" ht="6" customHeight="1"/>
    <row r="68" spans="1:105" s="115" customFormat="1" ht="14.25">
      <c r="A68" s="115" t="s">
        <v>241</v>
      </c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</row>
    <row r="69" spans="24:105" s="115" customFormat="1" ht="6" customHeight="1"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</row>
    <row r="70" spans="1:105" s="115" customFormat="1" ht="14.25">
      <c r="A70" s="251" t="s">
        <v>242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45" t="s">
        <v>397</v>
      </c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45"/>
    </row>
    <row r="71" ht="10.5" customHeight="1"/>
    <row r="72" spans="1:105" s="118" customFormat="1" ht="45" customHeight="1">
      <c r="A72" s="233" t="s">
        <v>244</v>
      </c>
      <c r="B72" s="234"/>
      <c r="C72" s="234"/>
      <c r="D72" s="234"/>
      <c r="E72" s="234"/>
      <c r="F72" s="234"/>
      <c r="G72" s="235"/>
      <c r="H72" s="233" t="s">
        <v>0</v>
      </c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5"/>
      <c r="BD72" s="233" t="s">
        <v>292</v>
      </c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5"/>
      <c r="BT72" s="233" t="s">
        <v>293</v>
      </c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  <c r="CI72" s="235"/>
      <c r="CJ72" s="233" t="s">
        <v>294</v>
      </c>
      <c r="CK72" s="234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4"/>
      <c r="CZ72" s="234"/>
      <c r="DA72" s="235"/>
    </row>
    <row r="73" spans="1:105" s="119" customFormat="1" ht="12.75">
      <c r="A73" s="247">
        <v>1</v>
      </c>
      <c r="B73" s="247"/>
      <c r="C73" s="247"/>
      <c r="D73" s="247"/>
      <c r="E73" s="247"/>
      <c r="F73" s="247"/>
      <c r="G73" s="247"/>
      <c r="H73" s="247">
        <v>2</v>
      </c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>
        <v>3</v>
      </c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>
        <v>4</v>
      </c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>
        <v>5</v>
      </c>
      <c r="CK73" s="247"/>
      <c r="CL73" s="247"/>
      <c r="CM73" s="247"/>
      <c r="CN73" s="247"/>
      <c r="CO73" s="247"/>
      <c r="CP73" s="247"/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</row>
    <row r="74" spans="1:105" s="120" customFormat="1" ht="15" customHeight="1">
      <c r="A74" s="253"/>
      <c r="B74" s="253"/>
      <c r="C74" s="253"/>
      <c r="D74" s="253"/>
      <c r="E74" s="253"/>
      <c r="F74" s="253"/>
      <c r="G74" s="253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</row>
    <row r="75" spans="1:105" s="120" customFormat="1" ht="15" customHeight="1">
      <c r="A75" s="253"/>
      <c r="B75" s="253"/>
      <c r="C75" s="253"/>
      <c r="D75" s="253"/>
      <c r="E75" s="253"/>
      <c r="F75" s="253"/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</row>
    <row r="76" spans="1:105" s="120" customFormat="1" ht="15" customHeight="1">
      <c r="A76" s="253"/>
      <c r="B76" s="253"/>
      <c r="C76" s="253"/>
      <c r="D76" s="253"/>
      <c r="E76" s="253"/>
      <c r="F76" s="253"/>
      <c r="G76" s="253"/>
      <c r="H76" s="265" t="s">
        <v>254</v>
      </c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6"/>
      <c r="BD76" s="252" t="s">
        <v>255</v>
      </c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 t="s">
        <v>255</v>
      </c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</row>
    <row r="77" ht="12" customHeight="1"/>
    <row r="78" spans="1:105" s="115" customFormat="1" ht="27" customHeight="1">
      <c r="A78" s="276" t="s">
        <v>301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6"/>
    </row>
    <row r="79" ht="6" customHeight="1"/>
    <row r="80" spans="1:105" s="115" customFormat="1" ht="14.25">
      <c r="A80" s="115" t="s">
        <v>241</v>
      </c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/>
      <c r="BZ80" s="250"/>
      <c r="CA80" s="250"/>
      <c r="CB80" s="250"/>
      <c r="CC80" s="250"/>
      <c r="CD80" s="250"/>
      <c r="CE80" s="250"/>
      <c r="CF80" s="250"/>
      <c r="CG80" s="250"/>
      <c r="CH80" s="250"/>
      <c r="CI80" s="250"/>
      <c r="CJ80" s="250"/>
      <c r="CK80" s="250"/>
      <c r="CL80" s="250"/>
      <c r="CM80" s="250"/>
      <c r="CN80" s="250"/>
      <c r="CO80" s="250"/>
      <c r="CP80" s="250"/>
      <c r="CQ80" s="250"/>
      <c r="CR80" s="250"/>
      <c r="CS80" s="250"/>
      <c r="CT80" s="250"/>
      <c r="CU80" s="250"/>
      <c r="CV80" s="250"/>
      <c r="CW80" s="250"/>
      <c r="CX80" s="250"/>
      <c r="CY80" s="250"/>
      <c r="CZ80" s="250"/>
      <c r="DA80" s="250"/>
    </row>
    <row r="81" spans="24:105" s="115" customFormat="1" ht="6" customHeight="1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</row>
    <row r="82" spans="1:105" s="115" customFormat="1" ht="14.25">
      <c r="A82" s="251" t="s">
        <v>242</v>
      </c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45" t="s">
        <v>397</v>
      </c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</row>
    <row r="83" ht="10.5" customHeight="1"/>
    <row r="84" spans="1:105" s="118" customFormat="1" ht="45" customHeight="1">
      <c r="A84" s="233" t="s">
        <v>244</v>
      </c>
      <c r="B84" s="234"/>
      <c r="C84" s="234"/>
      <c r="D84" s="234"/>
      <c r="E84" s="234"/>
      <c r="F84" s="234"/>
      <c r="G84" s="235"/>
      <c r="H84" s="233" t="s">
        <v>0</v>
      </c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5"/>
      <c r="BD84" s="233" t="s">
        <v>292</v>
      </c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5"/>
      <c r="BT84" s="233" t="s">
        <v>293</v>
      </c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5"/>
      <c r="CJ84" s="233" t="s">
        <v>294</v>
      </c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5"/>
    </row>
    <row r="85" spans="1:105" s="119" customFormat="1" ht="12.75">
      <c r="A85" s="247">
        <v>1</v>
      </c>
      <c r="B85" s="247"/>
      <c r="C85" s="247"/>
      <c r="D85" s="247"/>
      <c r="E85" s="247"/>
      <c r="F85" s="247"/>
      <c r="G85" s="247"/>
      <c r="H85" s="247">
        <v>2</v>
      </c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>
        <v>3</v>
      </c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>
        <v>4</v>
      </c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47">
        <v>5</v>
      </c>
      <c r="CK85" s="247"/>
      <c r="CL85" s="247"/>
      <c r="CM85" s="247"/>
      <c r="CN85" s="247"/>
      <c r="CO85" s="247"/>
      <c r="CP85" s="247"/>
      <c r="CQ85" s="247"/>
      <c r="CR85" s="247"/>
      <c r="CS85" s="247"/>
      <c r="CT85" s="247"/>
      <c r="CU85" s="247"/>
      <c r="CV85" s="247"/>
      <c r="CW85" s="247"/>
      <c r="CX85" s="247"/>
      <c r="CY85" s="247"/>
      <c r="CZ85" s="247"/>
      <c r="DA85" s="247"/>
    </row>
    <row r="86" spans="1:105" s="120" customFormat="1" ht="15" customHeight="1">
      <c r="A86" s="253"/>
      <c r="B86" s="253"/>
      <c r="C86" s="253"/>
      <c r="D86" s="253"/>
      <c r="E86" s="253"/>
      <c r="F86" s="253"/>
      <c r="G86" s="253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</row>
    <row r="87" spans="1:105" s="120" customFormat="1" ht="15" customHeight="1">
      <c r="A87" s="253"/>
      <c r="B87" s="253"/>
      <c r="C87" s="253"/>
      <c r="D87" s="253"/>
      <c r="E87" s="253"/>
      <c r="F87" s="253"/>
      <c r="G87" s="253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</row>
    <row r="88" spans="1:105" s="120" customFormat="1" ht="15" customHeight="1">
      <c r="A88" s="253"/>
      <c r="B88" s="253"/>
      <c r="C88" s="253"/>
      <c r="D88" s="253"/>
      <c r="E88" s="253"/>
      <c r="F88" s="253"/>
      <c r="G88" s="253"/>
      <c r="H88" s="265" t="s">
        <v>254</v>
      </c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6"/>
      <c r="BD88" s="252" t="s">
        <v>255</v>
      </c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 t="s">
        <v>255</v>
      </c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</row>
    <row r="89" ht="12" customHeight="1"/>
    <row r="90" spans="1:105" s="115" customFormat="1" ht="14.25">
      <c r="A90" s="246" t="s">
        <v>302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</row>
    <row r="91" ht="6" customHeight="1"/>
    <row r="92" spans="1:105" s="115" customFormat="1" ht="14.25">
      <c r="A92" s="115" t="s">
        <v>241</v>
      </c>
      <c r="X92" s="250" t="s">
        <v>396</v>
      </c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  <c r="BY92" s="250"/>
      <c r="BZ92" s="250"/>
      <c r="CA92" s="250"/>
      <c r="CB92" s="250"/>
      <c r="CC92" s="250"/>
      <c r="CD92" s="250"/>
      <c r="CE92" s="250"/>
      <c r="CF92" s="250"/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250"/>
      <c r="CU92" s="250"/>
      <c r="CV92" s="250"/>
      <c r="CW92" s="250"/>
      <c r="CX92" s="250"/>
      <c r="CY92" s="250"/>
      <c r="CZ92" s="250"/>
      <c r="DA92" s="250"/>
    </row>
    <row r="93" spans="24:105" s="115" customFormat="1" ht="6" customHeight="1"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</row>
    <row r="94" spans="1:105" s="115" customFormat="1" ht="14.25">
      <c r="A94" s="251" t="s">
        <v>242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45" t="s">
        <v>397</v>
      </c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  <c r="BV94" s="245"/>
      <c r="BW94" s="245"/>
      <c r="BX94" s="245"/>
      <c r="BY94" s="245"/>
      <c r="BZ94" s="245"/>
      <c r="CA94" s="245"/>
      <c r="CB94" s="245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</row>
    <row r="95" ht="10.5" customHeight="1"/>
    <row r="96" spans="1:105" s="115" customFormat="1" ht="14.25">
      <c r="A96" s="246" t="s">
        <v>303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</row>
    <row r="97" ht="10.5" customHeight="1"/>
    <row r="98" spans="1:105" s="118" customFormat="1" ht="45" customHeight="1">
      <c r="A98" s="242" t="s">
        <v>244</v>
      </c>
      <c r="B98" s="243"/>
      <c r="C98" s="243"/>
      <c r="D98" s="243"/>
      <c r="E98" s="243"/>
      <c r="F98" s="243"/>
      <c r="G98" s="244"/>
      <c r="H98" s="242" t="s">
        <v>296</v>
      </c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4"/>
      <c r="AP98" s="242" t="s">
        <v>304</v>
      </c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3"/>
      <c r="BC98" s="243"/>
      <c r="BD98" s="243"/>
      <c r="BE98" s="244"/>
      <c r="BF98" s="242" t="s">
        <v>305</v>
      </c>
      <c r="BG98" s="243"/>
      <c r="BH98" s="243"/>
      <c r="BI98" s="243"/>
      <c r="BJ98" s="243"/>
      <c r="BK98" s="243"/>
      <c r="BL98" s="243"/>
      <c r="BM98" s="243"/>
      <c r="BN98" s="243"/>
      <c r="BO98" s="243"/>
      <c r="BP98" s="243"/>
      <c r="BQ98" s="243"/>
      <c r="BR98" s="243"/>
      <c r="BS98" s="243"/>
      <c r="BT98" s="243"/>
      <c r="BU98" s="244"/>
      <c r="BV98" s="242" t="s">
        <v>306</v>
      </c>
      <c r="BW98" s="243"/>
      <c r="BX98" s="243"/>
      <c r="BY98" s="243"/>
      <c r="BZ98" s="243"/>
      <c r="CA98" s="243"/>
      <c r="CB98" s="243"/>
      <c r="CC98" s="243"/>
      <c r="CD98" s="243"/>
      <c r="CE98" s="243"/>
      <c r="CF98" s="243"/>
      <c r="CG98" s="243"/>
      <c r="CH98" s="243"/>
      <c r="CI98" s="243"/>
      <c r="CJ98" s="243"/>
      <c r="CK98" s="244"/>
      <c r="CL98" s="242" t="s">
        <v>261</v>
      </c>
      <c r="CM98" s="243"/>
      <c r="CN98" s="243"/>
      <c r="CO98" s="243"/>
      <c r="CP98" s="243"/>
      <c r="CQ98" s="243"/>
      <c r="CR98" s="243"/>
      <c r="CS98" s="243"/>
      <c r="CT98" s="243"/>
      <c r="CU98" s="243"/>
      <c r="CV98" s="243"/>
      <c r="CW98" s="243"/>
      <c r="CX98" s="243"/>
      <c r="CY98" s="243"/>
      <c r="CZ98" s="243"/>
      <c r="DA98" s="244"/>
    </row>
    <row r="99" spans="1:105" s="119" customFormat="1" ht="12.75">
      <c r="A99" s="247">
        <v>1</v>
      </c>
      <c r="B99" s="247"/>
      <c r="C99" s="247"/>
      <c r="D99" s="247"/>
      <c r="E99" s="247"/>
      <c r="F99" s="247"/>
      <c r="G99" s="247"/>
      <c r="H99" s="247">
        <v>2</v>
      </c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>
        <v>3</v>
      </c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>
        <v>4</v>
      </c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>
        <v>5</v>
      </c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247"/>
      <c r="CH99" s="247"/>
      <c r="CI99" s="247"/>
      <c r="CJ99" s="247"/>
      <c r="CK99" s="247"/>
      <c r="CL99" s="247">
        <v>6</v>
      </c>
      <c r="CM99" s="247"/>
      <c r="CN99" s="247"/>
      <c r="CO99" s="247"/>
      <c r="CP99" s="247"/>
      <c r="CQ99" s="247"/>
      <c r="CR99" s="247"/>
      <c r="CS99" s="247"/>
      <c r="CT99" s="247"/>
      <c r="CU99" s="247"/>
      <c r="CV99" s="247"/>
      <c r="CW99" s="247"/>
      <c r="CX99" s="247"/>
      <c r="CY99" s="247"/>
      <c r="CZ99" s="247"/>
      <c r="DA99" s="247"/>
    </row>
    <row r="100" spans="1:105" s="119" customFormat="1" ht="28.5" customHeight="1">
      <c r="A100" s="253"/>
      <c r="B100" s="253"/>
      <c r="C100" s="253"/>
      <c r="D100" s="253"/>
      <c r="E100" s="253"/>
      <c r="F100" s="253"/>
      <c r="G100" s="253"/>
      <c r="H100" s="302" t="s">
        <v>349</v>
      </c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4"/>
      <c r="AP100" s="305">
        <v>4</v>
      </c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>
        <v>12</v>
      </c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>
        <v>495.6</v>
      </c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>
        <v>23788.8</v>
      </c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</row>
    <row r="101" spans="1:105" s="119" customFormat="1" ht="22.5" customHeight="1">
      <c r="A101" s="253"/>
      <c r="B101" s="253"/>
      <c r="C101" s="253"/>
      <c r="D101" s="253"/>
      <c r="E101" s="253"/>
      <c r="F101" s="253"/>
      <c r="G101" s="253"/>
      <c r="H101" s="271" t="s">
        <v>350</v>
      </c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3"/>
      <c r="AP101" s="252">
        <v>4</v>
      </c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>
        <v>12</v>
      </c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>
        <v>259.6</v>
      </c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>
        <v>12460.8</v>
      </c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</row>
    <row r="102" spans="1:105" s="119" customFormat="1" ht="22.5" customHeight="1">
      <c r="A102" s="253"/>
      <c r="B102" s="253"/>
      <c r="C102" s="253"/>
      <c r="D102" s="253"/>
      <c r="E102" s="253"/>
      <c r="F102" s="253"/>
      <c r="G102" s="253"/>
      <c r="H102" s="271" t="s">
        <v>351</v>
      </c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3"/>
      <c r="AP102" s="252">
        <v>4</v>
      </c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>
        <v>12</v>
      </c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>
        <v>236</v>
      </c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>
        <v>11328</v>
      </c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</row>
    <row r="103" spans="1:105" s="119" customFormat="1" ht="27.75" customHeight="1">
      <c r="A103" s="253"/>
      <c r="B103" s="253"/>
      <c r="C103" s="253"/>
      <c r="D103" s="253"/>
      <c r="E103" s="253"/>
      <c r="F103" s="253"/>
      <c r="G103" s="253"/>
      <c r="H103" s="271" t="s">
        <v>344</v>
      </c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3"/>
      <c r="AP103" s="252">
        <v>4</v>
      </c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>
        <v>12</v>
      </c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>
        <v>51.3</v>
      </c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>
        <v>2462.4</v>
      </c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</row>
    <row r="104" spans="1:105" s="119" customFormat="1" ht="27" customHeight="1">
      <c r="A104" s="253"/>
      <c r="B104" s="253"/>
      <c r="C104" s="253"/>
      <c r="D104" s="253"/>
      <c r="E104" s="253"/>
      <c r="F104" s="253"/>
      <c r="G104" s="253"/>
      <c r="H104" s="271" t="s">
        <v>345</v>
      </c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3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</row>
    <row r="105" spans="1:105" s="119" customFormat="1" ht="30" customHeight="1">
      <c r="A105" s="253"/>
      <c r="B105" s="253"/>
      <c r="C105" s="253"/>
      <c r="D105" s="253"/>
      <c r="E105" s="253"/>
      <c r="F105" s="253"/>
      <c r="G105" s="253"/>
      <c r="H105" s="271" t="s">
        <v>346</v>
      </c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3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</row>
    <row r="106" spans="1:105" s="119" customFormat="1" ht="32.25" customHeight="1">
      <c r="A106" s="253"/>
      <c r="B106" s="253"/>
      <c r="C106" s="253"/>
      <c r="D106" s="253"/>
      <c r="E106" s="253"/>
      <c r="F106" s="253"/>
      <c r="G106" s="253"/>
      <c r="H106" s="271" t="s">
        <v>347</v>
      </c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3"/>
      <c r="AP106" s="252">
        <v>3</v>
      </c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>
        <v>12</v>
      </c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>
        <v>1260</v>
      </c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>
        <v>45360</v>
      </c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</row>
    <row r="107" spans="1:105" s="119" customFormat="1" ht="27.75" customHeight="1">
      <c r="A107" s="253"/>
      <c r="B107" s="253"/>
      <c r="C107" s="253"/>
      <c r="D107" s="253"/>
      <c r="E107" s="253"/>
      <c r="F107" s="253"/>
      <c r="G107" s="253"/>
      <c r="H107" s="271" t="s">
        <v>348</v>
      </c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3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</row>
    <row r="108" spans="1:105" s="119" customFormat="1" ht="12.75">
      <c r="A108" s="253"/>
      <c r="B108" s="253"/>
      <c r="C108" s="253"/>
      <c r="D108" s="253"/>
      <c r="E108" s="253"/>
      <c r="F108" s="253"/>
      <c r="G108" s="253"/>
      <c r="H108" s="271" t="s">
        <v>352</v>
      </c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3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>
        <v>10354.8</v>
      </c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</row>
    <row r="109" spans="1:105" s="119" customFormat="1" ht="12.75">
      <c r="A109" s="253"/>
      <c r="B109" s="253"/>
      <c r="C109" s="253"/>
      <c r="D109" s="253"/>
      <c r="E109" s="253"/>
      <c r="F109" s="253"/>
      <c r="G109" s="253"/>
      <c r="H109" s="271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3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</row>
    <row r="110" spans="1:105" s="119" customFormat="1" ht="12.75">
      <c r="A110" s="253"/>
      <c r="B110" s="253"/>
      <c r="C110" s="253"/>
      <c r="D110" s="253"/>
      <c r="E110" s="253"/>
      <c r="F110" s="253"/>
      <c r="G110" s="253"/>
      <c r="H110" s="271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3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</row>
    <row r="111" spans="1:105" s="119" customFormat="1" ht="12.75" hidden="1">
      <c r="A111" s="253"/>
      <c r="B111" s="253"/>
      <c r="C111" s="253"/>
      <c r="D111" s="253"/>
      <c r="E111" s="253"/>
      <c r="F111" s="253"/>
      <c r="G111" s="253"/>
      <c r="H111" s="271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3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</row>
    <row r="112" spans="1:105" s="119" customFormat="1" ht="12.75" hidden="1">
      <c r="A112" s="253"/>
      <c r="B112" s="253"/>
      <c r="C112" s="253"/>
      <c r="D112" s="253"/>
      <c r="E112" s="253"/>
      <c r="F112" s="253"/>
      <c r="G112" s="253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</row>
    <row r="113" spans="1:105" s="119" customFormat="1" ht="12.75" hidden="1">
      <c r="A113" s="253"/>
      <c r="B113" s="253"/>
      <c r="C113" s="253"/>
      <c r="D113" s="253"/>
      <c r="E113" s="253"/>
      <c r="F113" s="253"/>
      <c r="G113" s="253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</row>
    <row r="114" spans="1:105" s="119" customFormat="1" ht="12.75" hidden="1">
      <c r="A114" s="253"/>
      <c r="B114" s="253"/>
      <c r="C114" s="253"/>
      <c r="D114" s="253"/>
      <c r="E114" s="253"/>
      <c r="F114" s="253"/>
      <c r="G114" s="253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</row>
    <row r="115" spans="1:105" s="119" customFormat="1" ht="12.75" hidden="1">
      <c r="A115" s="253"/>
      <c r="B115" s="253"/>
      <c r="C115" s="253"/>
      <c r="D115" s="253"/>
      <c r="E115" s="253"/>
      <c r="F115" s="253"/>
      <c r="G115" s="253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</row>
    <row r="116" spans="1:105" s="120" customFormat="1" ht="15" customHeight="1" hidden="1">
      <c r="A116" s="253"/>
      <c r="B116" s="253"/>
      <c r="C116" s="253"/>
      <c r="D116" s="253"/>
      <c r="E116" s="253"/>
      <c r="F116" s="253"/>
      <c r="G116" s="253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</row>
    <row r="117" spans="1:105" s="120" customFormat="1" ht="15" customHeight="1" hidden="1">
      <c r="A117" s="253"/>
      <c r="B117" s="253"/>
      <c r="C117" s="253"/>
      <c r="D117" s="253"/>
      <c r="E117" s="253"/>
      <c r="F117" s="253"/>
      <c r="G117" s="253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</row>
    <row r="118" spans="1:105" s="120" customFormat="1" ht="15" customHeight="1">
      <c r="A118" s="253"/>
      <c r="B118" s="253"/>
      <c r="C118" s="253"/>
      <c r="D118" s="253"/>
      <c r="E118" s="253"/>
      <c r="F118" s="253"/>
      <c r="G118" s="253"/>
      <c r="H118" s="306" t="s">
        <v>307</v>
      </c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8"/>
      <c r="AP118" s="252" t="s">
        <v>255</v>
      </c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 t="s">
        <v>255</v>
      </c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 t="s">
        <v>255</v>
      </c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>
        <f>SUM(CL101:CL117)</f>
        <v>81966</v>
      </c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</row>
    <row r="119" ht="10.5" customHeight="1"/>
    <row r="120" spans="1:105" s="115" customFormat="1" ht="14.25">
      <c r="A120" s="246" t="s">
        <v>308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6"/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6"/>
      <c r="CZ120" s="246"/>
      <c r="DA120" s="246"/>
    </row>
    <row r="121" ht="10.5" customHeight="1"/>
    <row r="122" spans="1:105" s="118" customFormat="1" ht="45" customHeight="1">
      <c r="A122" s="233" t="s">
        <v>244</v>
      </c>
      <c r="B122" s="234"/>
      <c r="C122" s="234"/>
      <c r="D122" s="234"/>
      <c r="E122" s="234"/>
      <c r="F122" s="234"/>
      <c r="G122" s="235"/>
      <c r="H122" s="233" t="s">
        <v>296</v>
      </c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5"/>
      <c r="BD122" s="233" t="s">
        <v>309</v>
      </c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5"/>
      <c r="BT122" s="233" t="s">
        <v>310</v>
      </c>
      <c r="BU122" s="234"/>
      <c r="BV122" s="234"/>
      <c r="BW122" s="234"/>
      <c r="BX122" s="234"/>
      <c r="BY122" s="234"/>
      <c r="BZ122" s="234"/>
      <c r="CA122" s="234"/>
      <c r="CB122" s="234"/>
      <c r="CC122" s="234"/>
      <c r="CD122" s="234"/>
      <c r="CE122" s="234"/>
      <c r="CF122" s="234"/>
      <c r="CG122" s="234"/>
      <c r="CH122" s="234"/>
      <c r="CI122" s="235"/>
      <c r="CJ122" s="233" t="s">
        <v>311</v>
      </c>
      <c r="CK122" s="234"/>
      <c r="CL122" s="234"/>
      <c r="CM122" s="234"/>
      <c r="CN122" s="234"/>
      <c r="CO122" s="234"/>
      <c r="CP122" s="234"/>
      <c r="CQ122" s="234"/>
      <c r="CR122" s="234"/>
      <c r="CS122" s="234"/>
      <c r="CT122" s="234"/>
      <c r="CU122" s="234"/>
      <c r="CV122" s="234"/>
      <c r="CW122" s="234"/>
      <c r="CX122" s="234"/>
      <c r="CY122" s="234"/>
      <c r="CZ122" s="234"/>
      <c r="DA122" s="235"/>
    </row>
    <row r="123" spans="1:105" s="119" customFormat="1" ht="12.75">
      <c r="A123" s="247">
        <v>1</v>
      </c>
      <c r="B123" s="247"/>
      <c r="C123" s="247"/>
      <c r="D123" s="247"/>
      <c r="E123" s="247"/>
      <c r="F123" s="247"/>
      <c r="G123" s="247"/>
      <c r="H123" s="247">
        <v>2</v>
      </c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>
        <v>3</v>
      </c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>
        <v>4</v>
      </c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247"/>
      <c r="CG123" s="247"/>
      <c r="CH123" s="247"/>
      <c r="CI123" s="247"/>
      <c r="CJ123" s="247">
        <v>5</v>
      </c>
      <c r="CK123" s="247"/>
      <c r="CL123" s="247"/>
      <c r="CM123" s="247"/>
      <c r="CN123" s="247"/>
      <c r="CO123" s="247"/>
      <c r="CP123" s="247"/>
      <c r="CQ123" s="247"/>
      <c r="CR123" s="247"/>
      <c r="CS123" s="247"/>
      <c r="CT123" s="247"/>
      <c r="CU123" s="247"/>
      <c r="CV123" s="247"/>
      <c r="CW123" s="247"/>
      <c r="CX123" s="247"/>
      <c r="CY123" s="247"/>
      <c r="CZ123" s="247"/>
      <c r="DA123" s="247"/>
    </row>
    <row r="124" spans="1:105" s="120" customFormat="1" ht="15" customHeight="1">
      <c r="A124" s="253" t="s">
        <v>175</v>
      </c>
      <c r="B124" s="253"/>
      <c r="C124" s="253"/>
      <c r="D124" s="253"/>
      <c r="E124" s="253"/>
      <c r="F124" s="253"/>
      <c r="G124" s="253"/>
      <c r="H124" s="254" t="s">
        <v>398</v>
      </c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</row>
    <row r="125" spans="1:105" s="120" customFormat="1" ht="15" customHeight="1">
      <c r="A125" s="253"/>
      <c r="B125" s="253"/>
      <c r="C125" s="253"/>
      <c r="D125" s="253"/>
      <c r="E125" s="253"/>
      <c r="F125" s="253"/>
      <c r="G125" s="253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</row>
    <row r="126" spans="1:105" s="120" customFormat="1" ht="15" customHeight="1">
      <c r="A126" s="253"/>
      <c r="B126" s="253"/>
      <c r="C126" s="253"/>
      <c r="D126" s="253"/>
      <c r="E126" s="253"/>
      <c r="F126" s="253"/>
      <c r="G126" s="253"/>
      <c r="H126" s="265" t="s">
        <v>254</v>
      </c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6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</row>
    <row r="127" ht="10.5" customHeight="1"/>
    <row r="128" spans="1:105" s="115" customFormat="1" ht="14.25">
      <c r="A128" s="246" t="s">
        <v>312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6"/>
      <c r="BX128" s="246"/>
      <c r="BY128" s="246"/>
      <c r="BZ128" s="246"/>
      <c r="CA128" s="246"/>
      <c r="CB128" s="246"/>
      <c r="CC128" s="246"/>
      <c r="CD128" s="246"/>
      <c r="CE128" s="246"/>
      <c r="CF128" s="246"/>
      <c r="CG128" s="246"/>
      <c r="CH128" s="246"/>
      <c r="CI128" s="246"/>
      <c r="CJ128" s="246"/>
      <c r="CK128" s="246"/>
      <c r="CL128" s="246"/>
      <c r="CM128" s="246"/>
      <c r="CN128" s="246"/>
      <c r="CO128" s="246"/>
      <c r="CP128" s="246"/>
      <c r="CQ128" s="246"/>
      <c r="CR128" s="246"/>
      <c r="CS128" s="246"/>
      <c r="CT128" s="246"/>
      <c r="CU128" s="246"/>
      <c r="CV128" s="246"/>
      <c r="CW128" s="246"/>
      <c r="CX128" s="246"/>
      <c r="CY128" s="246"/>
      <c r="CZ128" s="246"/>
      <c r="DA128" s="246"/>
    </row>
    <row r="129" ht="10.5" customHeight="1"/>
    <row r="130" spans="1:105" s="118" customFormat="1" ht="45" customHeight="1">
      <c r="A130" s="242" t="s">
        <v>244</v>
      </c>
      <c r="B130" s="243"/>
      <c r="C130" s="243"/>
      <c r="D130" s="243"/>
      <c r="E130" s="243"/>
      <c r="F130" s="243"/>
      <c r="G130" s="244"/>
      <c r="H130" s="242" t="s">
        <v>0</v>
      </c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4"/>
      <c r="AP130" s="242" t="s">
        <v>313</v>
      </c>
      <c r="AQ130" s="243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243"/>
      <c r="BD130" s="243"/>
      <c r="BE130" s="244"/>
      <c r="BF130" s="242" t="s">
        <v>314</v>
      </c>
      <c r="BG130" s="243"/>
      <c r="BH130" s="243"/>
      <c r="BI130" s="243"/>
      <c r="BJ130" s="243"/>
      <c r="BK130" s="243"/>
      <c r="BL130" s="243"/>
      <c r="BM130" s="243"/>
      <c r="BN130" s="243"/>
      <c r="BO130" s="243"/>
      <c r="BP130" s="243"/>
      <c r="BQ130" s="243"/>
      <c r="BR130" s="243"/>
      <c r="BS130" s="243"/>
      <c r="BT130" s="243"/>
      <c r="BU130" s="244"/>
      <c r="BV130" s="242" t="s">
        <v>315</v>
      </c>
      <c r="BW130" s="243"/>
      <c r="BX130" s="243"/>
      <c r="BY130" s="243"/>
      <c r="BZ130" s="243"/>
      <c r="CA130" s="243"/>
      <c r="CB130" s="243"/>
      <c r="CC130" s="243"/>
      <c r="CD130" s="243"/>
      <c r="CE130" s="243"/>
      <c r="CF130" s="243"/>
      <c r="CG130" s="243"/>
      <c r="CH130" s="243"/>
      <c r="CI130" s="243"/>
      <c r="CJ130" s="243"/>
      <c r="CK130" s="244"/>
      <c r="CL130" s="242" t="s">
        <v>316</v>
      </c>
      <c r="CM130" s="243"/>
      <c r="CN130" s="243"/>
      <c r="CO130" s="243"/>
      <c r="CP130" s="243"/>
      <c r="CQ130" s="243"/>
      <c r="CR130" s="243"/>
      <c r="CS130" s="243"/>
      <c r="CT130" s="243"/>
      <c r="CU130" s="243"/>
      <c r="CV130" s="243"/>
      <c r="CW130" s="243"/>
      <c r="CX130" s="243"/>
      <c r="CY130" s="243"/>
      <c r="CZ130" s="243"/>
      <c r="DA130" s="244"/>
    </row>
    <row r="131" spans="1:105" s="119" customFormat="1" ht="12.75">
      <c r="A131" s="247">
        <v>1</v>
      </c>
      <c r="B131" s="247"/>
      <c r="C131" s="247"/>
      <c r="D131" s="247"/>
      <c r="E131" s="247"/>
      <c r="F131" s="247"/>
      <c r="G131" s="247"/>
      <c r="H131" s="247">
        <v>2</v>
      </c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>
        <v>4</v>
      </c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>
        <v>5</v>
      </c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>
        <v>6</v>
      </c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>
        <v>6</v>
      </c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</row>
    <row r="132" spans="1:105" s="119" customFormat="1" ht="12.75">
      <c r="A132" s="253" t="s">
        <v>175</v>
      </c>
      <c r="B132" s="253"/>
      <c r="C132" s="253"/>
      <c r="D132" s="253"/>
      <c r="E132" s="253"/>
      <c r="F132" s="253"/>
      <c r="G132" s="253"/>
      <c r="H132" s="254" t="s">
        <v>400</v>
      </c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2">
        <v>615</v>
      </c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>
        <v>6139.57</v>
      </c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5">
        <v>3775998</v>
      </c>
      <c r="CM132" s="255"/>
      <c r="CN132" s="255"/>
      <c r="CO132" s="255"/>
      <c r="CP132" s="255"/>
      <c r="CQ132" s="255"/>
      <c r="CR132" s="255"/>
      <c r="CS132" s="255"/>
      <c r="CT132" s="255"/>
      <c r="CU132" s="255"/>
      <c r="CV132" s="255"/>
      <c r="CW132" s="255"/>
      <c r="CX132" s="255"/>
      <c r="CY132" s="255"/>
      <c r="CZ132" s="255"/>
      <c r="DA132" s="255"/>
    </row>
    <row r="133" spans="1:105" s="119" customFormat="1" ht="12.75">
      <c r="A133" s="253" t="s">
        <v>277</v>
      </c>
      <c r="B133" s="253"/>
      <c r="C133" s="253"/>
      <c r="D133" s="253"/>
      <c r="E133" s="253"/>
      <c r="F133" s="253"/>
      <c r="G133" s="253"/>
      <c r="H133" s="254" t="s">
        <v>401</v>
      </c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2">
        <v>562.9</v>
      </c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2"/>
      <c r="BF133" s="252">
        <v>106.59</v>
      </c>
      <c r="BG133" s="252"/>
      <c r="BH133" s="252"/>
      <c r="BI133" s="252"/>
      <c r="BJ133" s="252"/>
      <c r="BK133" s="252"/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/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2"/>
      <c r="CL133" s="255">
        <v>60000</v>
      </c>
      <c r="CM133" s="255"/>
      <c r="CN133" s="255"/>
      <c r="CO133" s="255"/>
      <c r="CP133" s="255"/>
      <c r="CQ133" s="255"/>
      <c r="CR133" s="255"/>
      <c r="CS133" s="255"/>
      <c r="CT133" s="255"/>
      <c r="CU133" s="255"/>
      <c r="CV133" s="255"/>
      <c r="CW133" s="255"/>
      <c r="CX133" s="255"/>
      <c r="CY133" s="255"/>
      <c r="CZ133" s="255"/>
      <c r="DA133" s="255"/>
    </row>
    <row r="134" spans="1:105" s="119" customFormat="1" ht="12.75">
      <c r="A134" s="253" t="s">
        <v>288</v>
      </c>
      <c r="B134" s="253"/>
      <c r="C134" s="253"/>
      <c r="D134" s="253"/>
      <c r="E134" s="253"/>
      <c r="F134" s="253"/>
      <c r="G134" s="253"/>
      <c r="H134" s="254" t="s">
        <v>402</v>
      </c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2">
        <v>94134</v>
      </c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>
        <v>6.64</v>
      </c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5">
        <v>625050</v>
      </c>
      <c r="CM134" s="255"/>
      <c r="CN134" s="255"/>
      <c r="CO134" s="255"/>
      <c r="CP134" s="255"/>
      <c r="CQ134" s="255"/>
      <c r="CR134" s="255"/>
      <c r="CS134" s="255"/>
      <c r="CT134" s="255"/>
      <c r="CU134" s="255"/>
      <c r="CV134" s="255"/>
      <c r="CW134" s="255"/>
      <c r="CX134" s="255"/>
      <c r="CY134" s="255"/>
      <c r="CZ134" s="255"/>
      <c r="DA134" s="255"/>
    </row>
    <row r="135" spans="1:105" s="120" customFormat="1" ht="15" customHeight="1">
      <c r="A135" s="253" t="s">
        <v>393</v>
      </c>
      <c r="B135" s="253"/>
      <c r="C135" s="253"/>
      <c r="D135" s="253"/>
      <c r="E135" s="253"/>
      <c r="F135" s="253"/>
      <c r="G135" s="253"/>
      <c r="H135" s="254" t="s">
        <v>403</v>
      </c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5"/>
      <c r="CM135" s="255"/>
      <c r="CN135" s="255"/>
      <c r="CO135" s="255"/>
      <c r="CP135" s="255"/>
      <c r="CQ135" s="255"/>
      <c r="CR135" s="255"/>
      <c r="CS135" s="255"/>
      <c r="CT135" s="255"/>
      <c r="CU135" s="255"/>
      <c r="CV135" s="255"/>
      <c r="CW135" s="255"/>
      <c r="CX135" s="255"/>
      <c r="CY135" s="255"/>
      <c r="CZ135" s="255"/>
      <c r="DA135" s="255"/>
    </row>
    <row r="136" spans="1:105" s="120" customFormat="1" ht="15" customHeight="1">
      <c r="A136" s="253" t="s">
        <v>399</v>
      </c>
      <c r="B136" s="253"/>
      <c r="C136" s="253"/>
      <c r="D136" s="253"/>
      <c r="E136" s="253"/>
      <c r="F136" s="253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/>
      <c r="CT136" s="252"/>
      <c r="CU136" s="252"/>
      <c r="CV136" s="252"/>
      <c r="CW136" s="252"/>
      <c r="CX136" s="252"/>
      <c r="CY136" s="252"/>
      <c r="CZ136" s="252"/>
      <c r="DA136" s="252"/>
    </row>
    <row r="137" spans="1:105" s="120" customFormat="1" ht="15" customHeight="1">
      <c r="A137" s="253"/>
      <c r="B137" s="253"/>
      <c r="C137" s="253"/>
      <c r="D137" s="253"/>
      <c r="E137" s="253"/>
      <c r="F137" s="253"/>
      <c r="G137" s="253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/>
      <c r="CW137" s="252"/>
      <c r="CX137" s="252"/>
      <c r="CY137" s="252"/>
      <c r="CZ137" s="252"/>
      <c r="DA137" s="252"/>
    </row>
    <row r="138" spans="1:114" s="120" customFormat="1" ht="15" customHeight="1">
      <c r="A138" s="253"/>
      <c r="B138" s="253"/>
      <c r="C138" s="253"/>
      <c r="D138" s="253"/>
      <c r="E138" s="253"/>
      <c r="F138" s="253"/>
      <c r="G138" s="253"/>
      <c r="H138" s="264" t="s">
        <v>254</v>
      </c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6"/>
      <c r="AP138" s="252" t="s">
        <v>255</v>
      </c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 t="s">
        <v>255</v>
      </c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 t="s">
        <v>255</v>
      </c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5">
        <f>SUM(CL132:CL137)</f>
        <v>4461048</v>
      </c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74"/>
      <c r="DC138" s="275"/>
      <c r="DD138" s="275"/>
      <c r="DE138" s="275"/>
      <c r="DF138" s="275"/>
      <c r="DG138" s="275"/>
      <c r="DH138" s="275"/>
      <c r="DI138" s="275"/>
      <c r="DJ138" s="275"/>
    </row>
    <row r="139" ht="12" customHeight="1"/>
    <row r="140" spans="1:105" s="115" customFormat="1" ht="14.25">
      <c r="A140" s="246" t="s">
        <v>317</v>
      </c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6"/>
      <c r="AY140" s="246"/>
      <c r="AZ140" s="246"/>
      <c r="BA140" s="246"/>
      <c r="BB140" s="246"/>
      <c r="BC140" s="246"/>
      <c r="BD140" s="246"/>
      <c r="BE140" s="246"/>
      <c r="BF140" s="246"/>
      <c r="BG140" s="246"/>
      <c r="BH140" s="246"/>
      <c r="BI140" s="246"/>
      <c r="BJ140" s="246"/>
      <c r="BK140" s="246"/>
      <c r="BL140" s="246"/>
      <c r="BM140" s="246"/>
      <c r="BN140" s="246"/>
      <c r="BO140" s="246"/>
      <c r="BP140" s="246"/>
      <c r="BQ140" s="246"/>
      <c r="BR140" s="246"/>
      <c r="BS140" s="246"/>
      <c r="BT140" s="246"/>
      <c r="BU140" s="246"/>
      <c r="BV140" s="246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6"/>
      <c r="CL140" s="246"/>
      <c r="CM140" s="246"/>
      <c r="CN140" s="246"/>
      <c r="CO140" s="246"/>
      <c r="CP140" s="246"/>
      <c r="CQ140" s="246"/>
      <c r="CR140" s="246"/>
      <c r="CS140" s="246"/>
      <c r="CT140" s="246"/>
      <c r="CU140" s="246"/>
      <c r="CV140" s="246"/>
      <c r="CW140" s="246"/>
      <c r="CX140" s="246"/>
      <c r="CY140" s="246"/>
      <c r="CZ140" s="246"/>
      <c r="DA140" s="246"/>
    </row>
    <row r="141" ht="10.5" customHeight="1"/>
    <row r="142" spans="1:105" s="118" customFormat="1" ht="45" customHeight="1">
      <c r="A142" s="233" t="s">
        <v>244</v>
      </c>
      <c r="B142" s="234"/>
      <c r="C142" s="234"/>
      <c r="D142" s="234"/>
      <c r="E142" s="234"/>
      <c r="F142" s="234"/>
      <c r="G142" s="235"/>
      <c r="H142" s="233" t="s">
        <v>0</v>
      </c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5"/>
      <c r="BD142" s="233" t="s">
        <v>318</v>
      </c>
      <c r="BE142" s="234"/>
      <c r="BF142" s="234"/>
      <c r="BG142" s="234"/>
      <c r="BH142" s="234"/>
      <c r="BI142" s="234"/>
      <c r="BJ142" s="234"/>
      <c r="BK142" s="234"/>
      <c r="BL142" s="234"/>
      <c r="BM142" s="234"/>
      <c r="BN142" s="234"/>
      <c r="BO142" s="234"/>
      <c r="BP142" s="234"/>
      <c r="BQ142" s="234"/>
      <c r="BR142" s="234"/>
      <c r="BS142" s="235"/>
      <c r="BT142" s="233" t="s">
        <v>319</v>
      </c>
      <c r="BU142" s="234"/>
      <c r="BV142" s="234"/>
      <c r="BW142" s="234"/>
      <c r="BX142" s="234"/>
      <c r="BY142" s="234"/>
      <c r="BZ142" s="234"/>
      <c r="CA142" s="234"/>
      <c r="CB142" s="234"/>
      <c r="CC142" s="234"/>
      <c r="CD142" s="234"/>
      <c r="CE142" s="234"/>
      <c r="CF142" s="234"/>
      <c r="CG142" s="234"/>
      <c r="CH142" s="234"/>
      <c r="CI142" s="235"/>
      <c r="CJ142" s="233" t="s">
        <v>320</v>
      </c>
      <c r="CK142" s="234"/>
      <c r="CL142" s="234"/>
      <c r="CM142" s="234"/>
      <c r="CN142" s="234"/>
      <c r="CO142" s="234"/>
      <c r="CP142" s="234"/>
      <c r="CQ142" s="234"/>
      <c r="CR142" s="234"/>
      <c r="CS142" s="234"/>
      <c r="CT142" s="234"/>
      <c r="CU142" s="234"/>
      <c r="CV142" s="234"/>
      <c r="CW142" s="234"/>
      <c r="CX142" s="234"/>
      <c r="CY142" s="234"/>
      <c r="CZ142" s="234"/>
      <c r="DA142" s="235"/>
    </row>
    <row r="143" spans="1:105" s="119" customFormat="1" ht="12.75">
      <c r="A143" s="247">
        <v>1</v>
      </c>
      <c r="B143" s="247"/>
      <c r="C143" s="247"/>
      <c r="D143" s="247"/>
      <c r="E143" s="247"/>
      <c r="F143" s="247"/>
      <c r="G143" s="247"/>
      <c r="H143" s="247">
        <v>2</v>
      </c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247"/>
      <c r="AR143" s="247"/>
      <c r="AS143" s="247"/>
      <c r="AT143" s="247"/>
      <c r="AU143" s="247"/>
      <c r="AV143" s="247"/>
      <c r="AW143" s="247"/>
      <c r="AX143" s="247"/>
      <c r="AY143" s="247"/>
      <c r="AZ143" s="247"/>
      <c r="BA143" s="247"/>
      <c r="BB143" s="247"/>
      <c r="BC143" s="247"/>
      <c r="BD143" s="247">
        <v>4</v>
      </c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7"/>
      <c r="BP143" s="247"/>
      <c r="BQ143" s="247"/>
      <c r="BR143" s="247"/>
      <c r="BS143" s="247"/>
      <c r="BT143" s="247">
        <v>5</v>
      </c>
      <c r="BU143" s="247"/>
      <c r="BV143" s="247"/>
      <c r="BW143" s="247"/>
      <c r="BX143" s="247"/>
      <c r="BY143" s="247"/>
      <c r="BZ143" s="247"/>
      <c r="CA143" s="247"/>
      <c r="CB143" s="247"/>
      <c r="CC143" s="247"/>
      <c r="CD143" s="247"/>
      <c r="CE143" s="247"/>
      <c r="CF143" s="247"/>
      <c r="CG143" s="247"/>
      <c r="CH143" s="247"/>
      <c r="CI143" s="247"/>
      <c r="CJ143" s="247">
        <v>6</v>
      </c>
      <c r="CK143" s="247"/>
      <c r="CL143" s="247"/>
      <c r="CM143" s="247"/>
      <c r="CN143" s="247"/>
      <c r="CO143" s="247"/>
      <c r="CP143" s="247"/>
      <c r="CQ143" s="247"/>
      <c r="CR143" s="247"/>
      <c r="CS143" s="247"/>
      <c r="CT143" s="247"/>
      <c r="CU143" s="247"/>
      <c r="CV143" s="247"/>
      <c r="CW143" s="247"/>
      <c r="CX143" s="247"/>
      <c r="CY143" s="247"/>
      <c r="CZ143" s="247"/>
      <c r="DA143" s="247"/>
    </row>
    <row r="144" spans="1:105" s="120" customFormat="1" ht="15" customHeight="1">
      <c r="A144" s="253"/>
      <c r="B144" s="253"/>
      <c r="C144" s="253"/>
      <c r="D144" s="253"/>
      <c r="E144" s="253"/>
      <c r="F144" s="253"/>
      <c r="G144" s="253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</row>
    <row r="145" spans="1:105" s="120" customFormat="1" ht="15" customHeight="1">
      <c r="A145" s="253"/>
      <c r="B145" s="253"/>
      <c r="C145" s="253"/>
      <c r="D145" s="253"/>
      <c r="E145" s="253"/>
      <c r="F145" s="253"/>
      <c r="G145" s="253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</row>
    <row r="146" spans="1:105" s="120" customFormat="1" ht="15" customHeight="1">
      <c r="A146" s="253"/>
      <c r="B146" s="253"/>
      <c r="C146" s="253"/>
      <c r="D146" s="253"/>
      <c r="E146" s="253"/>
      <c r="F146" s="253"/>
      <c r="G146" s="253"/>
      <c r="H146" s="265" t="s">
        <v>254</v>
      </c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6"/>
      <c r="BD146" s="252" t="s">
        <v>255</v>
      </c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 t="s">
        <v>255</v>
      </c>
      <c r="BU146" s="252"/>
      <c r="BV146" s="252"/>
      <c r="BW146" s="252"/>
      <c r="BX146" s="252"/>
      <c r="BY146" s="252"/>
      <c r="BZ146" s="252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 t="s">
        <v>255</v>
      </c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</row>
    <row r="147" ht="12" customHeight="1"/>
    <row r="148" spans="1:105" s="115" customFormat="1" ht="14.25">
      <c r="A148" s="246" t="s">
        <v>321</v>
      </c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6"/>
      <c r="BD148" s="246"/>
      <c r="BE148" s="246"/>
      <c r="BF148" s="246"/>
      <c r="BG148" s="246"/>
      <c r="BH148" s="246"/>
      <c r="BI148" s="246"/>
      <c r="BJ148" s="246"/>
      <c r="BK148" s="246"/>
      <c r="BL148" s="246"/>
      <c r="BM148" s="246"/>
      <c r="BN148" s="246"/>
      <c r="BO148" s="246"/>
      <c r="BP148" s="246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6"/>
      <c r="CJ148" s="246"/>
      <c r="CK148" s="246"/>
      <c r="CL148" s="246"/>
      <c r="CM148" s="246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</row>
    <row r="149" ht="10.5" customHeight="1"/>
    <row r="150" spans="1:105" s="118" customFormat="1" ht="45" customHeight="1">
      <c r="A150" s="233" t="s">
        <v>244</v>
      </c>
      <c r="B150" s="234"/>
      <c r="C150" s="234"/>
      <c r="D150" s="234"/>
      <c r="E150" s="234"/>
      <c r="F150" s="234"/>
      <c r="G150" s="235"/>
      <c r="H150" s="233" t="s">
        <v>296</v>
      </c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5"/>
      <c r="BD150" s="233" t="s">
        <v>322</v>
      </c>
      <c r="BE150" s="234"/>
      <c r="BF150" s="234"/>
      <c r="BG150" s="234"/>
      <c r="BH150" s="234"/>
      <c r="BI150" s="234"/>
      <c r="BJ150" s="234"/>
      <c r="BK150" s="234"/>
      <c r="BL150" s="234"/>
      <c r="BM150" s="234"/>
      <c r="BN150" s="234"/>
      <c r="BO150" s="234"/>
      <c r="BP150" s="234"/>
      <c r="BQ150" s="234"/>
      <c r="BR150" s="234"/>
      <c r="BS150" s="235"/>
      <c r="BT150" s="233" t="s">
        <v>323</v>
      </c>
      <c r="BU150" s="234"/>
      <c r="BV150" s="234"/>
      <c r="BW150" s="234"/>
      <c r="BX150" s="234"/>
      <c r="BY150" s="234"/>
      <c r="BZ150" s="234"/>
      <c r="CA150" s="234"/>
      <c r="CB150" s="234"/>
      <c r="CC150" s="234"/>
      <c r="CD150" s="234"/>
      <c r="CE150" s="234"/>
      <c r="CF150" s="234"/>
      <c r="CG150" s="234"/>
      <c r="CH150" s="234"/>
      <c r="CI150" s="235"/>
      <c r="CJ150" s="233" t="s">
        <v>324</v>
      </c>
      <c r="CK150" s="234"/>
      <c r="CL150" s="234"/>
      <c r="CM150" s="234"/>
      <c r="CN150" s="234"/>
      <c r="CO150" s="234"/>
      <c r="CP150" s="234"/>
      <c r="CQ150" s="234"/>
      <c r="CR150" s="234"/>
      <c r="CS150" s="234"/>
      <c r="CT150" s="234"/>
      <c r="CU150" s="234"/>
      <c r="CV150" s="234"/>
      <c r="CW150" s="234"/>
      <c r="CX150" s="234"/>
      <c r="CY150" s="234"/>
      <c r="CZ150" s="234"/>
      <c r="DA150" s="235"/>
    </row>
    <row r="151" spans="1:105" s="119" customFormat="1" ht="12.75">
      <c r="A151" s="247">
        <v>1</v>
      </c>
      <c r="B151" s="247"/>
      <c r="C151" s="247"/>
      <c r="D151" s="247"/>
      <c r="E151" s="247"/>
      <c r="F151" s="247"/>
      <c r="G151" s="247"/>
      <c r="H151" s="247">
        <v>2</v>
      </c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>
        <v>3</v>
      </c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>
        <v>4</v>
      </c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>
        <v>5</v>
      </c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</row>
    <row r="152" spans="1:105" s="120" customFormat="1" ht="15" customHeight="1">
      <c r="A152" s="253" t="s">
        <v>175</v>
      </c>
      <c r="B152" s="253"/>
      <c r="C152" s="253"/>
      <c r="D152" s="253"/>
      <c r="E152" s="253"/>
      <c r="F152" s="253"/>
      <c r="G152" s="253"/>
      <c r="H152" s="254" t="s">
        <v>443</v>
      </c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2" t="s">
        <v>444</v>
      </c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>
        <v>12</v>
      </c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>
        <v>12000</v>
      </c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U152" s="252"/>
      <c r="CV152" s="252"/>
      <c r="CW152" s="252"/>
      <c r="CX152" s="252"/>
      <c r="CY152" s="252"/>
      <c r="CZ152" s="252"/>
      <c r="DA152" s="252"/>
    </row>
    <row r="153" spans="1:105" s="120" customFormat="1" ht="15" customHeight="1">
      <c r="A153" s="253" t="s">
        <v>277</v>
      </c>
      <c r="B153" s="253"/>
      <c r="C153" s="253"/>
      <c r="D153" s="253"/>
      <c r="E153" s="253"/>
      <c r="F153" s="253"/>
      <c r="G153" s="253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2" t="s">
        <v>444</v>
      </c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52"/>
    </row>
    <row r="154" spans="1:105" s="120" customFormat="1" ht="15" customHeight="1">
      <c r="A154" s="268" t="s">
        <v>288</v>
      </c>
      <c r="B154" s="269"/>
      <c r="C154" s="269"/>
      <c r="D154" s="269"/>
      <c r="E154" s="269"/>
      <c r="F154" s="269"/>
      <c r="G154" s="270"/>
      <c r="H154" s="271" t="s">
        <v>445</v>
      </c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3"/>
      <c r="BD154" s="260" t="s">
        <v>444</v>
      </c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2"/>
      <c r="BT154" s="260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2"/>
      <c r="CJ154" s="260"/>
      <c r="CK154" s="261"/>
      <c r="CL154" s="261"/>
      <c r="CM154" s="261"/>
      <c r="CN154" s="261"/>
      <c r="CO154" s="261"/>
      <c r="CP154" s="261"/>
      <c r="CQ154" s="261"/>
      <c r="CR154" s="261"/>
      <c r="CS154" s="261"/>
      <c r="CT154" s="261"/>
      <c r="CU154" s="261"/>
      <c r="CV154" s="261"/>
      <c r="CW154" s="261"/>
      <c r="CX154" s="261"/>
      <c r="CY154" s="261"/>
      <c r="CZ154" s="261"/>
      <c r="DA154" s="262"/>
    </row>
    <row r="155" spans="1:105" s="120" customFormat="1" ht="15" customHeight="1">
      <c r="A155" s="268" t="s">
        <v>393</v>
      </c>
      <c r="B155" s="269"/>
      <c r="C155" s="269"/>
      <c r="D155" s="269"/>
      <c r="E155" s="269"/>
      <c r="F155" s="269"/>
      <c r="G155" s="270"/>
      <c r="H155" s="271" t="s">
        <v>446</v>
      </c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3"/>
      <c r="BD155" s="260" t="s">
        <v>444</v>
      </c>
      <c r="BE155" s="261"/>
      <c r="BF155" s="261"/>
      <c r="BG155" s="261"/>
      <c r="BH155" s="261"/>
      <c r="BI155" s="261"/>
      <c r="BJ155" s="261"/>
      <c r="BK155" s="261"/>
      <c r="BL155" s="261"/>
      <c r="BM155" s="261"/>
      <c r="BN155" s="261"/>
      <c r="BO155" s="261"/>
      <c r="BP155" s="261"/>
      <c r="BQ155" s="261"/>
      <c r="BR155" s="261"/>
      <c r="BS155" s="262"/>
      <c r="BT155" s="260">
        <v>1</v>
      </c>
      <c r="BU155" s="261"/>
      <c r="BV155" s="261"/>
      <c r="BW155" s="261"/>
      <c r="BX155" s="261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2"/>
      <c r="CJ155" s="260">
        <v>60000</v>
      </c>
      <c r="CK155" s="261"/>
      <c r="CL155" s="261"/>
      <c r="CM155" s="261"/>
      <c r="CN155" s="261"/>
      <c r="CO155" s="261"/>
      <c r="CP155" s="261"/>
      <c r="CQ155" s="261"/>
      <c r="CR155" s="261"/>
      <c r="CS155" s="261"/>
      <c r="CT155" s="261"/>
      <c r="CU155" s="261"/>
      <c r="CV155" s="261"/>
      <c r="CW155" s="261"/>
      <c r="CX155" s="261"/>
      <c r="CY155" s="261"/>
      <c r="CZ155" s="261"/>
      <c r="DA155" s="262"/>
    </row>
    <row r="156" spans="1:105" s="120" customFormat="1" ht="15" customHeight="1">
      <c r="A156" s="253"/>
      <c r="B156" s="253"/>
      <c r="C156" s="253"/>
      <c r="D156" s="253"/>
      <c r="E156" s="253"/>
      <c r="F156" s="253"/>
      <c r="G156" s="253"/>
      <c r="H156" s="265" t="s">
        <v>254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6"/>
      <c r="BD156" s="252" t="s">
        <v>255</v>
      </c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 t="s">
        <v>255</v>
      </c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>
        <f>SUM(CJ152:CJ155)</f>
        <v>72000</v>
      </c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</row>
    <row r="157" ht="12" customHeight="1"/>
    <row r="158" spans="1:105" s="115" customFormat="1" ht="14.25">
      <c r="A158" s="246" t="s">
        <v>325</v>
      </c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246"/>
      <c r="BL158" s="246"/>
      <c r="BM158" s="246"/>
      <c r="BN158" s="246"/>
      <c r="BO158" s="246"/>
      <c r="BP158" s="246"/>
      <c r="BQ158" s="246"/>
      <c r="BR158" s="246"/>
      <c r="BS158" s="246"/>
      <c r="BT158" s="246"/>
      <c r="BU158" s="246"/>
      <c r="BV158" s="246"/>
      <c r="BW158" s="246"/>
      <c r="BX158" s="246"/>
      <c r="BY158" s="246"/>
      <c r="BZ158" s="246"/>
      <c r="CA158" s="246"/>
      <c r="CB158" s="246"/>
      <c r="CC158" s="246"/>
      <c r="CD158" s="246"/>
      <c r="CE158" s="246"/>
      <c r="CF158" s="246"/>
      <c r="CG158" s="246"/>
      <c r="CH158" s="246"/>
      <c r="CI158" s="246"/>
      <c r="CJ158" s="246"/>
      <c r="CK158" s="246"/>
      <c r="CL158" s="246"/>
      <c r="CM158" s="246"/>
      <c r="CN158" s="246"/>
      <c r="CO158" s="246"/>
      <c r="CP158" s="246"/>
      <c r="CQ158" s="246"/>
      <c r="CR158" s="246"/>
      <c r="CS158" s="246"/>
      <c r="CT158" s="246"/>
      <c r="CU158" s="246"/>
      <c r="CV158" s="246"/>
      <c r="CW158" s="246"/>
      <c r="CX158" s="246"/>
      <c r="CY158" s="246"/>
      <c r="CZ158" s="246"/>
      <c r="DA158" s="246"/>
    </row>
    <row r="159" ht="10.5" customHeight="1"/>
    <row r="160" spans="1:105" ht="30" customHeight="1">
      <c r="A160" s="233" t="s">
        <v>244</v>
      </c>
      <c r="B160" s="234"/>
      <c r="C160" s="234"/>
      <c r="D160" s="234"/>
      <c r="E160" s="234"/>
      <c r="F160" s="234"/>
      <c r="G160" s="235"/>
      <c r="H160" s="233" t="s">
        <v>296</v>
      </c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5"/>
      <c r="BT160" s="233" t="s">
        <v>326</v>
      </c>
      <c r="BU160" s="234"/>
      <c r="BV160" s="234"/>
      <c r="BW160" s="234"/>
      <c r="BX160" s="234"/>
      <c r="BY160" s="234"/>
      <c r="BZ160" s="234"/>
      <c r="CA160" s="234"/>
      <c r="CB160" s="234"/>
      <c r="CC160" s="234"/>
      <c r="CD160" s="234"/>
      <c r="CE160" s="234"/>
      <c r="CF160" s="234"/>
      <c r="CG160" s="234"/>
      <c r="CH160" s="234"/>
      <c r="CI160" s="235"/>
      <c r="CJ160" s="233" t="s">
        <v>327</v>
      </c>
      <c r="CK160" s="234"/>
      <c r="CL160" s="234"/>
      <c r="CM160" s="234"/>
      <c r="CN160" s="234"/>
      <c r="CO160" s="234"/>
      <c r="CP160" s="234"/>
      <c r="CQ160" s="234"/>
      <c r="CR160" s="234"/>
      <c r="CS160" s="234"/>
      <c r="CT160" s="234"/>
      <c r="CU160" s="234"/>
      <c r="CV160" s="234"/>
      <c r="CW160" s="234"/>
      <c r="CX160" s="234"/>
      <c r="CY160" s="234"/>
      <c r="CZ160" s="234"/>
      <c r="DA160" s="235"/>
    </row>
    <row r="161" spans="1:105" s="38" customFormat="1" ht="12.75">
      <c r="A161" s="247">
        <v>1</v>
      </c>
      <c r="B161" s="247"/>
      <c r="C161" s="247"/>
      <c r="D161" s="247"/>
      <c r="E161" s="247"/>
      <c r="F161" s="247"/>
      <c r="G161" s="247"/>
      <c r="H161" s="247">
        <v>2</v>
      </c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>
        <v>3</v>
      </c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>
        <v>4</v>
      </c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</row>
    <row r="162" spans="1:105" ht="15" customHeight="1">
      <c r="A162" s="253" t="s">
        <v>175</v>
      </c>
      <c r="B162" s="253"/>
      <c r="C162" s="253"/>
      <c r="D162" s="253"/>
      <c r="E162" s="253"/>
      <c r="F162" s="253"/>
      <c r="G162" s="253"/>
      <c r="H162" s="271" t="s">
        <v>447</v>
      </c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272"/>
      <c r="BI162" s="272"/>
      <c r="BJ162" s="272"/>
      <c r="BK162" s="272"/>
      <c r="BL162" s="272"/>
      <c r="BM162" s="272"/>
      <c r="BN162" s="272"/>
      <c r="BO162" s="272"/>
      <c r="BP162" s="272"/>
      <c r="BQ162" s="272"/>
      <c r="BR162" s="272"/>
      <c r="BS162" s="273"/>
      <c r="BT162" s="252">
        <v>3</v>
      </c>
      <c r="BU162" s="252"/>
      <c r="BV162" s="252"/>
      <c r="BW162" s="252"/>
      <c r="BX162" s="252"/>
      <c r="BY162" s="252"/>
      <c r="BZ162" s="252"/>
      <c r="CA162" s="252"/>
      <c r="CB162" s="252"/>
      <c r="CC162" s="252"/>
      <c r="CD162" s="252"/>
      <c r="CE162" s="252"/>
      <c r="CF162" s="252"/>
      <c r="CG162" s="252"/>
      <c r="CH162" s="252"/>
      <c r="CI162" s="252"/>
      <c r="CJ162" s="252">
        <v>47660</v>
      </c>
      <c r="CK162" s="252"/>
      <c r="CL162" s="252"/>
      <c r="CM162" s="252"/>
      <c r="CN162" s="252"/>
      <c r="CO162" s="252"/>
      <c r="CP162" s="252"/>
      <c r="CQ162" s="252"/>
      <c r="CR162" s="252"/>
      <c r="CS162" s="252"/>
      <c r="CT162" s="252"/>
      <c r="CU162" s="252"/>
      <c r="CV162" s="252"/>
      <c r="CW162" s="252"/>
      <c r="CX162" s="252"/>
      <c r="CY162" s="252"/>
      <c r="CZ162" s="252"/>
      <c r="DA162" s="252"/>
    </row>
    <row r="163" spans="1:105" ht="15" customHeight="1">
      <c r="A163" s="253" t="s">
        <v>277</v>
      </c>
      <c r="B163" s="253"/>
      <c r="C163" s="253"/>
      <c r="D163" s="253"/>
      <c r="E163" s="253"/>
      <c r="F163" s="253"/>
      <c r="G163" s="253"/>
      <c r="H163" s="271" t="s">
        <v>448</v>
      </c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272"/>
      <c r="BL163" s="272"/>
      <c r="BM163" s="272"/>
      <c r="BN163" s="272"/>
      <c r="BO163" s="272"/>
      <c r="BP163" s="272"/>
      <c r="BQ163" s="272"/>
      <c r="BR163" s="272"/>
      <c r="BS163" s="273"/>
      <c r="BT163" s="252">
        <v>3</v>
      </c>
      <c r="BU163" s="252"/>
      <c r="BV163" s="252"/>
      <c r="BW163" s="252"/>
      <c r="BX163" s="252"/>
      <c r="BY163" s="252"/>
      <c r="BZ163" s="252"/>
      <c r="CA163" s="252"/>
      <c r="CB163" s="252"/>
      <c r="CC163" s="252"/>
      <c r="CD163" s="252"/>
      <c r="CE163" s="252"/>
      <c r="CF163" s="252"/>
      <c r="CG163" s="252"/>
      <c r="CH163" s="252"/>
      <c r="CI163" s="252"/>
      <c r="CJ163" s="252">
        <v>289708</v>
      </c>
      <c r="CK163" s="252"/>
      <c r="CL163" s="252"/>
      <c r="CM163" s="252"/>
      <c r="CN163" s="252"/>
      <c r="CO163" s="252"/>
      <c r="CP163" s="252"/>
      <c r="CQ163" s="252"/>
      <c r="CR163" s="252"/>
      <c r="CS163" s="252"/>
      <c r="CT163" s="252"/>
      <c r="CU163" s="252"/>
      <c r="CV163" s="252"/>
      <c r="CW163" s="252"/>
      <c r="CX163" s="252"/>
      <c r="CY163" s="252"/>
      <c r="CZ163" s="252"/>
      <c r="DA163" s="252"/>
    </row>
    <row r="164" spans="1:105" ht="15" customHeight="1">
      <c r="A164" s="253" t="s">
        <v>288</v>
      </c>
      <c r="B164" s="253"/>
      <c r="C164" s="253"/>
      <c r="D164" s="253"/>
      <c r="E164" s="253"/>
      <c r="F164" s="253"/>
      <c r="G164" s="253"/>
      <c r="H164" s="271" t="s">
        <v>449</v>
      </c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3"/>
      <c r="BT164" s="252"/>
      <c r="BU164" s="252"/>
      <c r="BV164" s="252"/>
      <c r="BW164" s="252"/>
      <c r="BX164" s="252"/>
      <c r="BY164" s="252"/>
      <c r="BZ164" s="252"/>
      <c r="CA164" s="252"/>
      <c r="CB164" s="252"/>
      <c r="CC164" s="252"/>
      <c r="CD164" s="252"/>
      <c r="CE164" s="252"/>
      <c r="CF164" s="252"/>
      <c r="CG164" s="252"/>
      <c r="CH164" s="252"/>
      <c r="CI164" s="252"/>
      <c r="CJ164" s="252"/>
      <c r="CK164" s="252"/>
      <c r="CL164" s="252"/>
      <c r="CM164" s="252"/>
      <c r="CN164" s="252"/>
      <c r="CO164" s="252"/>
      <c r="CP164" s="252"/>
      <c r="CQ164" s="252"/>
      <c r="CR164" s="252"/>
      <c r="CS164" s="252"/>
      <c r="CT164" s="252"/>
      <c r="CU164" s="252"/>
      <c r="CV164" s="252"/>
      <c r="CW164" s="252"/>
      <c r="CX164" s="252"/>
      <c r="CY164" s="252"/>
      <c r="CZ164" s="252"/>
      <c r="DA164" s="252"/>
    </row>
    <row r="165" spans="1:105" ht="15" customHeight="1">
      <c r="A165" s="253" t="s">
        <v>393</v>
      </c>
      <c r="B165" s="253"/>
      <c r="C165" s="253"/>
      <c r="D165" s="253"/>
      <c r="E165" s="253"/>
      <c r="F165" s="253"/>
      <c r="G165" s="253"/>
      <c r="H165" s="271" t="s">
        <v>450</v>
      </c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272"/>
      <c r="BD165" s="272"/>
      <c r="BE165" s="272"/>
      <c r="BF165" s="272"/>
      <c r="BG165" s="272"/>
      <c r="BH165" s="272"/>
      <c r="BI165" s="272"/>
      <c r="BJ165" s="272"/>
      <c r="BK165" s="272"/>
      <c r="BL165" s="272"/>
      <c r="BM165" s="272"/>
      <c r="BN165" s="272"/>
      <c r="BO165" s="272"/>
      <c r="BP165" s="272"/>
      <c r="BQ165" s="272"/>
      <c r="BR165" s="272"/>
      <c r="BS165" s="273"/>
      <c r="BT165" s="252">
        <v>1</v>
      </c>
      <c r="BU165" s="252"/>
      <c r="BV165" s="252"/>
      <c r="BW165" s="252"/>
      <c r="BX165" s="252"/>
      <c r="BY165" s="252"/>
      <c r="BZ165" s="252"/>
      <c r="CA165" s="252"/>
      <c r="CB165" s="252"/>
      <c r="CC165" s="252"/>
      <c r="CD165" s="252"/>
      <c r="CE165" s="252"/>
      <c r="CF165" s="252"/>
      <c r="CG165" s="252"/>
      <c r="CH165" s="252"/>
      <c r="CI165" s="252"/>
      <c r="CJ165" s="252">
        <v>72000</v>
      </c>
      <c r="CK165" s="252"/>
      <c r="CL165" s="252"/>
      <c r="CM165" s="252"/>
      <c r="CN165" s="252"/>
      <c r="CO165" s="252"/>
      <c r="CP165" s="252"/>
      <c r="CQ165" s="252"/>
      <c r="CR165" s="252"/>
      <c r="CS165" s="252"/>
      <c r="CT165" s="252"/>
      <c r="CU165" s="252"/>
      <c r="CV165" s="252"/>
      <c r="CW165" s="252"/>
      <c r="CX165" s="252"/>
      <c r="CY165" s="252"/>
      <c r="CZ165" s="252"/>
      <c r="DA165" s="252"/>
    </row>
    <row r="166" spans="1:105" ht="15" customHeight="1">
      <c r="A166" s="253" t="s">
        <v>399</v>
      </c>
      <c r="B166" s="253"/>
      <c r="C166" s="253"/>
      <c r="D166" s="253"/>
      <c r="E166" s="253"/>
      <c r="F166" s="253"/>
      <c r="G166" s="253"/>
      <c r="H166" s="271" t="s">
        <v>451</v>
      </c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272"/>
      <c r="BD166" s="272"/>
      <c r="BE166" s="272"/>
      <c r="BF166" s="272"/>
      <c r="BG166" s="272"/>
      <c r="BH166" s="272"/>
      <c r="BI166" s="272"/>
      <c r="BJ166" s="272"/>
      <c r="BK166" s="272"/>
      <c r="BL166" s="272"/>
      <c r="BM166" s="272"/>
      <c r="BN166" s="272"/>
      <c r="BO166" s="272"/>
      <c r="BP166" s="272"/>
      <c r="BQ166" s="272"/>
      <c r="BR166" s="272"/>
      <c r="BS166" s="273"/>
      <c r="BT166" s="252">
        <v>10</v>
      </c>
      <c r="BU166" s="252"/>
      <c r="BV166" s="252"/>
      <c r="BW166" s="252"/>
      <c r="BX166" s="252"/>
      <c r="BY166" s="252"/>
      <c r="BZ166" s="252"/>
      <c r="CA166" s="252"/>
      <c r="CB166" s="252"/>
      <c r="CC166" s="252"/>
      <c r="CD166" s="252"/>
      <c r="CE166" s="252"/>
      <c r="CF166" s="252"/>
      <c r="CG166" s="252"/>
      <c r="CH166" s="252"/>
      <c r="CI166" s="252"/>
      <c r="CJ166" s="252">
        <v>29236</v>
      </c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/>
      <c r="CW166" s="252"/>
      <c r="CX166" s="252"/>
      <c r="CY166" s="252"/>
      <c r="CZ166" s="252"/>
      <c r="DA166" s="252"/>
    </row>
    <row r="167" spans="1:105" ht="15" customHeight="1">
      <c r="A167" s="253" t="s">
        <v>404</v>
      </c>
      <c r="B167" s="253"/>
      <c r="C167" s="253"/>
      <c r="D167" s="253"/>
      <c r="E167" s="253"/>
      <c r="F167" s="253"/>
      <c r="G167" s="253"/>
      <c r="H167" s="271" t="s">
        <v>452</v>
      </c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2"/>
      <c r="BE167" s="272"/>
      <c r="BF167" s="272"/>
      <c r="BG167" s="272"/>
      <c r="BH167" s="272"/>
      <c r="BI167" s="272"/>
      <c r="BJ167" s="272"/>
      <c r="BK167" s="272"/>
      <c r="BL167" s="272"/>
      <c r="BM167" s="272"/>
      <c r="BN167" s="272"/>
      <c r="BO167" s="272"/>
      <c r="BP167" s="272"/>
      <c r="BQ167" s="272"/>
      <c r="BR167" s="272"/>
      <c r="BS167" s="273"/>
      <c r="BT167" s="252"/>
      <c r="BU167" s="252"/>
      <c r="BV167" s="252"/>
      <c r="BW167" s="252"/>
      <c r="BX167" s="252"/>
      <c r="BY167" s="252"/>
      <c r="BZ167" s="252"/>
      <c r="CA167" s="252"/>
      <c r="CB167" s="252"/>
      <c r="CC167" s="252"/>
      <c r="CD167" s="252"/>
      <c r="CE167" s="252"/>
      <c r="CF167" s="252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</row>
    <row r="168" spans="1:105" ht="15" customHeight="1">
      <c r="A168" s="253" t="s">
        <v>410</v>
      </c>
      <c r="B168" s="253"/>
      <c r="C168" s="253"/>
      <c r="D168" s="253"/>
      <c r="E168" s="253"/>
      <c r="F168" s="253"/>
      <c r="G168" s="253"/>
      <c r="H168" s="271" t="s">
        <v>453</v>
      </c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  <c r="AP168" s="272"/>
      <c r="AQ168" s="272"/>
      <c r="AR168" s="272"/>
      <c r="AS168" s="272"/>
      <c r="AT168" s="272"/>
      <c r="AU168" s="272"/>
      <c r="AV168" s="272"/>
      <c r="AW168" s="272"/>
      <c r="AX168" s="272"/>
      <c r="AY168" s="272"/>
      <c r="AZ168" s="272"/>
      <c r="BA168" s="272"/>
      <c r="BB168" s="272"/>
      <c r="BC168" s="272"/>
      <c r="BD168" s="272"/>
      <c r="BE168" s="272"/>
      <c r="BF168" s="272"/>
      <c r="BG168" s="272"/>
      <c r="BH168" s="272"/>
      <c r="BI168" s="272"/>
      <c r="BJ168" s="272"/>
      <c r="BK168" s="272"/>
      <c r="BL168" s="272"/>
      <c r="BM168" s="272"/>
      <c r="BN168" s="272"/>
      <c r="BO168" s="272"/>
      <c r="BP168" s="272"/>
      <c r="BQ168" s="272"/>
      <c r="BR168" s="272"/>
      <c r="BS168" s="273"/>
      <c r="BT168" s="252">
        <v>1</v>
      </c>
      <c r="BU168" s="252"/>
      <c r="BV168" s="252"/>
      <c r="BW168" s="252"/>
      <c r="BX168" s="252"/>
      <c r="BY168" s="252"/>
      <c r="BZ168" s="252"/>
      <c r="CA168" s="252"/>
      <c r="CB168" s="252"/>
      <c r="CC168" s="252"/>
      <c r="CD168" s="252"/>
      <c r="CE168" s="252"/>
      <c r="CF168" s="252"/>
      <c r="CG168" s="252"/>
      <c r="CH168" s="252"/>
      <c r="CI168" s="252"/>
      <c r="CJ168" s="252">
        <v>111000</v>
      </c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</row>
    <row r="169" spans="1:105" ht="15" customHeight="1">
      <c r="A169" s="253" t="s">
        <v>411</v>
      </c>
      <c r="B169" s="253"/>
      <c r="C169" s="253"/>
      <c r="D169" s="253"/>
      <c r="E169" s="253"/>
      <c r="F169" s="253"/>
      <c r="G169" s="253"/>
      <c r="H169" s="271" t="s">
        <v>454</v>
      </c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  <c r="AL169" s="272"/>
      <c r="AM169" s="272"/>
      <c r="AN169" s="272"/>
      <c r="AO169" s="272"/>
      <c r="AP169" s="272"/>
      <c r="AQ169" s="272"/>
      <c r="AR169" s="272"/>
      <c r="AS169" s="272"/>
      <c r="AT169" s="272"/>
      <c r="AU169" s="272"/>
      <c r="AV169" s="272"/>
      <c r="AW169" s="272"/>
      <c r="AX169" s="272"/>
      <c r="AY169" s="272"/>
      <c r="AZ169" s="272"/>
      <c r="BA169" s="272"/>
      <c r="BB169" s="272"/>
      <c r="BC169" s="272"/>
      <c r="BD169" s="272"/>
      <c r="BE169" s="272"/>
      <c r="BF169" s="272"/>
      <c r="BG169" s="272"/>
      <c r="BH169" s="272"/>
      <c r="BI169" s="272"/>
      <c r="BJ169" s="272"/>
      <c r="BK169" s="272"/>
      <c r="BL169" s="272"/>
      <c r="BM169" s="272"/>
      <c r="BN169" s="272"/>
      <c r="BO169" s="272"/>
      <c r="BP169" s="272"/>
      <c r="BQ169" s="272"/>
      <c r="BR169" s="272"/>
      <c r="BS169" s="273"/>
      <c r="BT169" s="252"/>
      <c r="BU169" s="252"/>
      <c r="BV169" s="252"/>
      <c r="BW169" s="252"/>
      <c r="BX169" s="252"/>
      <c r="BY169" s="252"/>
      <c r="BZ169" s="252"/>
      <c r="CA169" s="252"/>
      <c r="CB169" s="252"/>
      <c r="CC169" s="252"/>
      <c r="CD169" s="252"/>
      <c r="CE169" s="252"/>
      <c r="CF169" s="252"/>
      <c r="CG169" s="252"/>
      <c r="CH169" s="252"/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/>
      <c r="CW169" s="252"/>
      <c r="CX169" s="252"/>
      <c r="CY169" s="252"/>
      <c r="CZ169" s="252"/>
      <c r="DA169" s="252"/>
    </row>
    <row r="170" spans="1:105" ht="15" customHeight="1">
      <c r="A170" s="253" t="s">
        <v>413</v>
      </c>
      <c r="B170" s="253"/>
      <c r="C170" s="253"/>
      <c r="D170" s="253"/>
      <c r="E170" s="253"/>
      <c r="F170" s="253"/>
      <c r="G170" s="253"/>
      <c r="H170" s="271" t="s">
        <v>455</v>
      </c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3"/>
      <c r="BT170" s="252">
        <v>1</v>
      </c>
      <c r="BU170" s="252"/>
      <c r="BV170" s="252"/>
      <c r="BW170" s="252"/>
      <c r="BX170" s="252"/>
      <c r="BY170" s="252"/>
      <c r="BZ170" s="252"/>
      <c r="CA170" s="252"/>
      <c r="CB170" s="252"/>
      <c r="CC170" s="252"/>
      <c r="CD170" s="252"/>
      <c r="CE170" s="252"/>
      <c r="CF170" s="252"/>
      <c r="CG170" s="252"/>
      <c r="CH170" s="252"/>
      <c r="CI170" s="252"/>
      <c r="CJ170" s="252">
        <v>8037.89</v>
      </c>
      <c r="CK170" s="252"/>
      <c r="CL170" s="252"/>
      <c r="CM170" s="252"/>
      <c r="CN170" s="252"/>
      <c r="CO170" s="252"/>
      <c r="CP170" s="252"/>
      <c r="CQ170" s="252"/>
      <c r="CR170" s="252"/>
      <c r="CS170" s="252"/>
      <c r="CT170" s="252"/>
      <c r="CU170" s="252"/>
      <c r="CV170" s="252"/>
      <c r="CW170" s="252"/>
      <c r="CX170" s="252"/>
      <c r="CY170" s="252"/>
      <c r="CZ170" s="252"/>
      <c r="DA170" s="252"/>
    </row>
    <row r="171" spans="1:105" ht="15" customHeight="1">
      <c r="A171" s="253" t="s">
        <v>414</v>
      </c>
      <c r="B171" s="253"/>
      <c r="C171" s="253"/>
      <c r="D171" s="253"/>
      <c r="E171" s="253"/>
      <c r="F171" s="253"/>
      <c r="G171" s="253"/>
      <c r="H171" s="271" t="s">
        <v>456</v>
      </c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272"/>
      <c r="AW171" s="272"/>
      <c r="AX171" s="272"/>
      <c r="AY171" s="272"/>
      <c r="AZ171" s="272"/>
      <c r="BA171" s="272"/>
      <c r="BB171" s="272"/>
      <c r="BC171" s="272"/>
      <c r="BD171" s="272"/>
      <c r="BE171" s="272"/>
      <c r="BF171" s="272"/>
      <c r="BG171" s="272"/>
      <c r="BH171" s="272"/>
      <c r="BI171" s="272"/>
      <c r="BJ171" s="272"/>
      <c r="BK171" s="272"/>
      <c r="BL171" s="272"/>
      <c r="BM171" s="272"/>
      <c r="BN171" s="272"/>
      <c r="BO171" s="272"/>
      <c r="BP171" s="272"/>
      <c r="BQ171" s="272"/>
      <c r="BR171" s="272"/>
      <c r="BS171" s="273"/>
      <c r="BT171" s="252">
        <v>1</v>
      </c>
      <c r="BU171" s="252"/>
      <c r="BV171" s="252"/>
      <c r="BW171" s="252"/>
      <c r="BX171" s="252"/>
      <c r="BY171" s="252"/>
      <c r="BZ171" s="252"/>
      <c r="CA171" s="252"/>
      <c r="CB171" s="252"/>
      <c r="CC171" s="252"/>
      <c r="CD171" s="252"/>
      <c r="CE171" s="252"/>
      <c r="CF171" s="252"/>
      <c r="CG171" s="252"/>
      <c r="CH171" s="252"/>
      <c r="CI171" s="252"/>
      <c r="CJ171" s="252">
        <v>62855</v>
      </c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</row>
    <row r="172" spans="1:105" ht="15" customHeight="1">
      <c r="A172" s="268" t="s">
        <v>175</v>
      </c>
      <c r="B172" s="269"/>
      <c r="C172" s="269"/>
      <c r="D172" s="269"/>
      <c r="E172" s="269"/>
      <c r="F172" s="269"/>
      <c r="G172" s="270"/>
      <c r="H172" s="271" t="s">
        <v>478</v>
      </c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72"/>
      <c r="AM172" s="272"/>
      <c r="AN172" s="272"/>
      <c r="AO172" s="272"/>
      <c r="AP172" s="272"/>
      <c r="AQ172" s="272"/>
      <c r="AR172" s="272"/>
      <c r="AS172" s="272"/>
      <c r="AT172" s="272"/>
      <c r="AU172" s="272"/>
      <c r="AV172" s="272"/>
      <c r="AW172" s="272"/>
      <c r="AX172" s="272"/>
      <c r="AY172" s="272"/>
      <c r="AZ172" s="272"/>
      <c r="BA172" s="272"/>
      <c r="BB172" s="272"/>
      <c r="BC172" s="272"/>
      <c r="BD172" s="272"/>
      <c r="BE172" s="272"/>
      <c r="BF172" s="272"/>
      <c r="BG172" s="272"/>
      <c r="BH172" s="272"/>
      <c r="BI172" s="272"/>
      <c r="BJ172" s="272"/>
      <c r="BK172" s="272"/>
      <c r="BL172" s="272"/>
      <c r="BM172" s="272"/>
      <c r="BN172" s="272"/>
      <c r="BO172" s="272"/>
      <c r="BP172" s="272"/>
      <c r="BQ172" s="272"/>
      <c r="BR172" s="272"/>
      <c r="BS172" s="273"/>
      <c r="BT172" s="260"/>
      <c r="BU172" s="261"/>
      <c r="BV172" s="261"/>
      <c r="BW172" s="261"/>
      <c r="BX172" s="261"/>
      <c r="BY172" s="261"/>
      <c r="BZ172" s="261"/>
      <c r="CA172" s="261"/>
      <c r="CB172" s="261"/>
      <c r="CC172" s="261"/>
      <c r="CD172" s="261"/>
      <c r="CE172" s="261"/>
      <c r="CF172" s="261"/>
      <c r="CG172" s="261"/>
      <c r="CH172" s="261"/>
      <c r="CI172" s="262"/>
      <c r="CJ172" s="260">
        <v>70004</v>
      </c>
      <c r="CK172" s="261"/>
      <c r="CL172" s="261"/>
      <c r="CM172" s="261"/>
      <c r="CN172" s="261"/>
      <c r="CO172" s="261"/>
      <c r="CP172" s="261"/>
      <c r="CQ172" s="261"/>
      <c r="CR172" s="261"/>
      <c r="CS172" s="261"/>
      <c r="CT172" s="261"/>
      <c r="CU172" s="261"/>
      <c r="CV172" s="261"/>
      <c r="CW172" s="261"/>
      <c r="CX172" s="261"/>
      <c r="CY172" s="261"/>
      <c r="CZ172" s="261"/>
      <c r="DA172" s="262"/>
    </row>
    <row r="173" spans="1:105" ht="15" customHeight="1">
      <c r="A173" s="253"/>
      <c r="B173" s="253"/>
      <c r="C173" s="253"/>
      <c r="D173" s="253"/>
      <c r="E173" s="253"/>
      <c r="F173" s="253"/>
      <c r="G173" s="253"/>
      <c r="H173" s="309" t="s">
        <v>254</v>
      </c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  <c r="AA173" s="310"/>
      <c r="AB173" s="310"/>
      <c r="AC173" s="310"/>
      <c r="AD173" s="310"/>
      <c r="AE173" s="310"/>
      <c r="AF173" s="310"/>
      <c r="AG173" s="310"/>
      <c r="AH173" s="310"/>
      <c r="AI173" s="310"/>
      <c r="AJ173" s="310"/>
      <c r="AK173" s="310"/>
      <c r="AL173" s="310"/>
      <c r="AM173" s="310"/>
      <c r="AN173" s="310"/>
      <c r="AO173" s="310"/>
      <c r="AP173" s="310"/>
      <c r="AQ173" s="310"/>
      <c r="AR173" s="310"/>
      <c r="AS173" s="310"/>
      <c r="AT173" s="310"/>
      <c r="AU173" s="310"/>
      <c r="AV173" s="310"/>
      <c r="AW173" s="310"/>
      <c r="AX173" s="310"/>
      <c r="AY173" s="310"/>
      <c r="AZ173" s="310"/>
      <c r="BA173" s="310"/>
      <c r="BB173" s="310"/>
      <c r="BC173" s="310"/>
      <c r="BD173" s="310"/>
      <c r="BE173" s="310"/>
      <c r="BF173" s="310"/>
      <c r="BG173" s="310"/>
      <c r="BH173" s="310"/>
      <c r="BI173" s="310"/>
      <c r="BJ173" s="310"/>
      <c r="BK173" s="310"/>
      <c r="BL173" s="310"/>
      <c r="BM173" s="310"/>
      <c r="BN173" s="310"/>
      <c r="BO173" s="310"/>
      <c r="BP173" s="310"/>
      <c r="BQ173" s="310"/>
      <c r="BR173" s="310"/>
      <c r="BS173" s="311"/>
      <c r="BT173" s="252" t="s">
        <v>255</v>
      </c>
      <c r="BU173" s="252"/>
      <c r="BV173" s="252"/>
      <c r="BW173" s="252"/>
      <c r="BX173" s="252"/>
      <c r="BY173" s="252"/>
      <c r="BZ173" s="252"/>
      <c r="CA173" s="252"/>
      <c r="CB173" s="252"/>
      <c r="CC173" s="252"/>
      <c r="CD173" s="252"/>
      <c r="CE173" s="252"/>
      <c r="CF173" s="252"/>
      <c r="CG173" s="252"/>
      <c r="CH173" s="252"/>
      <c r="CI173" s="252"/>
      <c r="CJ173" s="252">
        <f>SUM(CJ162:CJ172)</f>
        <v>690500.89</v>
      </c>
      <c r="CK173" s="252"/>
      <c r="CL173" s="252"/>
      <c r="CM173" s="252"/>
      <c r="CN173" s="252"/>
      <c r="CO173" s="252"/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52"/>
    </row>
    <row r="174" ht="12" customHeight="1"/>
    <row r="175" spans="1:105" s="115" customFormat="1" ht="28.5" customHeight="1">
      <c r="A175" s="276" t="s">
        <v>328</v>
      </c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  <c r="AS175" s="276"/>
      <c r="AT175" s="276"/>
      <c r="AU175" s="276"/>
      <c r="AV175" s="276"/>
      <c r="AW175" s="276"/>
      <c r="AX175" s="276"/>
      <c r="AY175" s="276"/>
      <c r="AZ175" s="276"/>
      <c r="BA175" s="276"/>
      <c r="BB175" s="276"/>
      <c r="BC175" s="276"/>
      <c r="BD175" s="276"/>
      <c r="BE175" s="276"/>
      <c r="BF175" s="276"/>
      <c r="BG175" s="276"/>
      <c r="BH175" s="276"/>
      <c r="BI175" s="276"/>
      <c r="BJ175" s="276"/>
      <c r="BK175" s="276"/>
      <c r="BL175" s="276"/>
      <c r="BM175" s="276"/>
      <c r="BN175" s="276"/>
      <c r="BO175" s="276"/>
      <c r="BP175" s="276"/>
      <c r="BQ175" s="276"/>
      <c r="BR175" s="276"/>
      <c r="BS175" s="276"/>
      <c r="BT175" s="276"/>
      <c r="BU175" s="276"/>
      <c r="BV175" s="276"/>
      <c r="BW175" s="276"/>
      <c r="BX175" s="276"/>
      <c r="BY175" s="276"/>
      <c r="BZ175" s="276"/>
      <c r="CA175" s="276"/>
      <c r="CB175" s="276"/>
      <c r="CC175" s="276"/>
      <c r="CD175" s="276"/>
      <c r="CE175" s="276"/>
      <c r="CF175" s="276"/>
      <c r="CG175" s="276"/>
      <c r="CH175" s="276"/>
      <c r="CI175" s="276"/>
      <c r="CJ175" s="276"/>
      <c r="CK175" s="276"/>
      <c r="CL175" s="276"/>
      <c r="CM175" s="276"/>
      <c r="CN175" s="276"/>
      <c r="CO175" s="276"/>
      <c r="CP175" s="276"/>
      <c r="CQ175" s="276"/>
      <c r="CR175" s="276"/>
      <c r="CS175" s="276"/>
      <c r="CT175" s="276"/>
      <c r="CU175" s="276"/>
      <c r="CV175" s="276"/>
      <c r="CW175" s="276"/>
      <c r="CX175" s="276"/>
      <c r="CY175" s="276"/>
      <c r="CZ175" s="276"/>
      <c r="DA175" s="276"/>
    </row>
    <row r="176" ht="10.5" customHeight="1"/>
    <row r="177" spans="1:105" s="118" customFormat="1" ht="30" customHeight="1">
      <c r="A177" s="233" t="s">
        <v>244</v>
      </c>
      <c r="B177" s="234"/>
      <c r="C177" s="234"/>
      <c r="D177" s="234"/>
      <c r="E177" s="234"/>
      <c r="F177" s="234"/>
      <c r="G177" s="235"/>
      <c r="H177" s="233" t="s">
        <v>296</v>
      </c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34"/>
      <c r="AZ177" s="234"/>
      <c r="BA177" s="234"/>
      <c r="BB177" s="234"/>
      <c r="BC177" s="235"/>
      <c r="BD177" s="233" t="s">
        <v>318</v>
      </c>
      <c r="BE177" s="234"/>
      <c r="BF177" s="234"/>
      <c r="BG177" s="234"/>
      <c r="BH177" s="234"/>
      <c r="BI177" s="234"/>
      <c r="BJ177" s="234"/>
      <c r="BK177" s="234"/>
      <c r="BL177" s="234"/>
      <c r="BM177" s="234"/>
      <c r="BN177" s="234"/>
      <c r="BO177" s="234"/>
      <c r="BP177" s="234"/>
      <c r="BQ177" s="234"/>
      <c r="BR177" s="234"/>
      <c r="BS177" s="235"/>
      <c r="BT177" s="233" t="s">
        <v>329</v>
      </c>
      <c r="BU177" s="234"/>
      <c r="BV177" s="234"/>
      <c r="BW177" s="234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5"/>
      <c r="CJ177" s="233" t="s">
        <v>330</v>
      </c>
      <c r="CK177" s="234"/>
      <c r="CL177" s="234"/>
      <c r="CM177" s="234"/>
      <c r="CN177" s="234"/>
      <c r="CO177" s="234"/>
      <c r="CP177" s="234"/>
      <c r="CQ177" s="234"/>
      <c r="CR177" s="234"/>
      <c r="CS177" s="234"/>
      <c r="CT177" s="234"/>
      <c r="CU177" s="234"/>
      <c r="CV177" s="234"/>
      <c r="CW177" s="234"/>
      <c r="CX177" s="234"/>
      <c r="CY177" s="234"/>
      <c r="CZ177" s="234"/>
      <c r="DA177" s="235"/>
    </row>
    <row r="178" spans="1:105" s="119" customFormat="1" ht="12.75">
      <c r="A178" s="247"/>
      <c r="B178" s="247"/>
      <c r="C178" s="247"/>
      <c r="D178" s="247"/>
      <c r="E178" s="247"/>
      <c r="F178" s="247"/>
      <c r="G178" s="247"/>
      <c r="H178" s="247">
        <v>1</v>
      </c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  <c r="BB178" s="247"/>
      <c r="BC178" s="247"/>
      <c r="BD178" s="247">
        <v>2</v>
      </c>
      <c r="BE178" s="247"/>
      <c r="BF178" s="247"/>
      <c r="BG178" s="247"/>
      <c r="BH178" s="247"/>
      <c r="BI178" s="247"/>
      <c r="BJ178" s="247"/>
      <c r="BK178" s="247"/>
      <c r="BL178" s="247"/>
      <c r="BM178" s="247"/>
      <c r="BN178" s="247"/>
      <c r="BO178" s="247"/>
      <c r="BP178" s="247"/>
      <c r="BQ178" s="247"/>
      <c r="BR178" s="247"/>
      <c r="BS178" s="247"/>
      <c r="BT178" s="247">
        <v>3</v>
      </c>
      <c r="BU178" s="247"/>
      <c r="BV178" s="247"/>
      <c r="BW178" s="247"/>
      <c r="BX178" s="247"/>
      <c r="BY178" s="247"/>
      <c r="BZ178" s="247"/>
      <c r="CA178" s="247"/>
      <c r="CB178" s="247"/>
      <c r="CC178" s="247"/>
      <c r="CD178" s="247"/>
      <c r="CE178" s="247"/>
      <c r="CF178" s="247"/>
      <c r="CG178" s="247"/>
      <c r="CH178" s="247"/>
      <c r="CI178" s="247"/>
      <c r="CJ178" s="247">
        <v>4</v>
      </c>
      <c r="CK178" s="247"/>
      <c r="CL178" s="247"/>
      <c r="CM178" s="247"/>
      <c r="CN178" s="247"/>
      <c r="CO178" s="247"/>
      <c r="CP178" s="247"/>
      <c r="CQ178" s="247"/>
      <c r="CR178" s="247"/>
      <c r="CS178" s="247"/>
      <c r="CT178" s="247"/>
      <c r="CU178" s="247"/>
      <c r="CV178" s="247"/>
      <c r="CW178" s="247"/>
      <c r="CX178" s="247"/>
      <c r="CY178" s="247"/>
      <c r="CZ178" s="247"/>
      <c r="DA178" s="247"/>
    </row>
    <row r="179" spans="1:105" s="120" customFormat="1" ht="15" customHeight="1">
      <c r="A179" s="253" t="s">
        <v>175</v>
      </c>
      <c r="B179" s="253"/>
      <c r="C179" s="253"/>
      <c r="D179" s="253"/>
      <c r="E179" s="253"/>
      <c r="F179" s="253"/>
      <c r="G179" s="253"/>
      <c r="H179" s="254" t="s">
        <v>457</v>
      </c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2">
        <v>5801</v>
      </c>
      <c r="BE179" s="252"/>
      <c r="BF179" s="252"/>
      <c r="BG179" s="252"/>
      <c r="BH179" s="252"/>
      <c r="BI179" s="252"/>
      <c r="BJ179" s="252"/>
      <c r="BK179" s="252"/>
      <c r="BL179" s="252"/>
      <c r="BM179" s="252"/>
      <c r="BN179" s="252"/>
      <c r="BO179" s="252"/>
      <c r="BP179" s="252"/>
      <c r="BQ179" s="252"/>
      <c r="BR179" s="252"/>
      <c r="BS179" s="252"/>
      <c r="BT179" s="252">
        <v>41</v>
      </c>
      <c r="BU179" s="252"/>
      <c r="BV179" s="252"/>
      <c r="BW179" s="252"/>
      <c r="BX179" s="252"/>
      <c r="BY179" s="252"/>
      <c r="BZ179" s="252"/>
      <c r="CA179" s="252"/>
      <c r="CB179" s="252"/>
      <c r="CC179" s="252"/>
      <c r="CD179" s="252"/>
      <c r="CE179" s="252"/>
      <c r="CF179" s="252"/>
      <c r="CG179" s="252"/>
      <c r="CH179" s="252"/>
      <c r="CI179" s="252"/>
      <c r="CJ179" s="252">
        <v>237875.7</v>
      </c>
      <c r="CK179" s="252"/>
      <c r="CL179" s="252"/>
      <c r="CM179" s="252"/>
      <c r="CN179" s="252"/>
      <c r="CO179" s="252"/>
      <c r="CP179" s="252"/>
      <c r="CQ179" s="252"/>
      <c r="CR179" s="252"/>
      <c r="CS179" s="252"/>
      <c r="CT179" s="252"/>
      <c r="CU179" s="252"/>
      <c r="CV179" s="252"/>
      <c r="CW179" s="252"/>
      <c r="CX179" s="252"/>
      <c r="CY179" s="252"/>
      <c r="CZ179" s="252"/>
      <c r="DA179" s="252"/>
    </row>
    <row r="180" spans="1:105" s="120" customFormat="1" ht="15" customHeight="1">
      <c r="A180" s="253" t="s">
        <v>277</v>
      </c>
      <c r="B180" s="253"/>
      <c r="C180" s="253"/>
      <c r="D180" s="253"/>
      <c r="E180" s="253"/>
      <c r="F180" s="253"/>
      <c r="G180" s="253"/>
      <c r="H180" s="254" t="s">
        <v>458</v>
      </c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D180" s="252"/>
      <c r="BE180" s="252"/>
      <c r="BF180" s="252"/>
      <c r="BG180" s="252"/>
      <c r="BH180" s="252"/>
      <c r="BI180" s="252"/>
      <c r="BJ180" s="252"/>
      <c r="BK180" s="252"/>
      <c r="BL180" s="252"/>
      <c r="BM180" s="252"/>
      <c r="BN180" s="252"/>
      <c r="BO180" s="252"/>
      <c r="BP180" s="252"/>
      <c r="BQ180" s="252"/>
      <c r="BR180" s="252"/>
      <c r="BS180" s="252"/>
      <c r="BT180" s="252"/>
      <c r="BU180" s="252"/>
      <c r="BV180" s="252"/>
      <c r="BW180" s="252"/>
      <c r="BX180" s="252"/>
      <c r="BY180" s="252"/>
      <c r="BZ180" s="252"/>
      <c r="CA180" s="252"/>
      <c r="CB180" s="252"/>
      <c r="CC180" s="252"/>
      <c r="CD180" s="252"/>
      <c r="CE180" s="252"/>
      <c r="CF180" s="252"/>
      <c r="CG180" s="252"/>
      <c r="CH180" s="252"/>
      <c r="CI180" s="252"/>
      <c r="CJ180" s="252">
        <v>270454.3</v>
      </c>
      <c r="CK180" s="252"/>
      <c r="CL180" s="252"/>
      <c r="CM180" s="252"/>
      <c r="CN180" s="252"/>
      <c r="CO180" s="252"/>
      <c r="CP180" s="252"/>
      <c r="CQ180" s="252"/>
      <c r="CR180" s="252"/>
      <c r="CS180" s="252"/>
      <c r="CT180" s="252"/>
      <c r="CU180" s="252"/>
      <c r="CV180" s="252"/>
      <c r="CW180" s="252"/>
      <c r="CX180" s="252"/>
      <c r="CY180" s="252"/>
      <c r="CZ180" s="252"/>
      <c r="DA180" s="252"/>
    </row>
    <row r="181" spans="1:105" s="120" customFormat="1" ht="26.25" customHeight="1">
      <c r="A181" s="268" t="s">
        <v>288</v>
      </c>
      <c r="B181" s="269"/>
      <c r="C181" s="269"/>
      <c r="D181" s="269"/>
      <c r="E181" s="269"/>
      <c r="F181" s="269"/>
      <c r="G181" s="270"/>
      <c r="H181" s="242" t="s">
        <v>459</v>
      </c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4"/>
      <c r="BD181" s="260"/>
      <c r="BE181" s="261"/>
      <c r="BF181" s="261"/>
      <c r="BG181" s="261"/>
      <c r="BH181" s="261"/>
      <c r="BI181" s="261"/>
      <c r="BJ181" s="261"/>
      <c r="BK181" s="261"/>
      <c r="BL181" s="261"/>
      <c r="BM181" s="261"/>
      <c r="BN181" s="261"/>
      <c r="BO181" s="261"/>
      <c r="BP181" s="261"/>
      <c r="BQ181" s="261"/>
      <c r="BR181" s="261"/>
      <c r="BS181" s="262"/>
      <c r="BT181" s="260"/>
      <c r="BU181" s="261"/>
      <c r="BV181" s="261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62"/>
      <c r="CJ181" s="260">
        <v>30000</v>
      </c>
      <c r="CK181" s="261"/>
      <c r="CL181" s="261"/>
      <c r="CM181" s="261"/>
      <c r="CN181" s="261"/>
      <c r="CO181" s="261"/>
      <c r="CP181" s="261"/>
      <c r="CQ181" s="261"/>
      <c r="CR181" s="261"/>
      <c r="CS181" s="261"/>
      <c r="CT181" s="261"/>
      <c r="CU181" s="261"/>
      <c r="CV181" s="261"/>
      <c r="CW181" s="261"/>
      <c r="CX181" s="261"/>
      <c r="CY181" s="261"/>
      <c r="CZ181" s="261"/>
      <c r="DA181" s="262"/>
    </row>
    <row r="182" spans="1:105" s="120" customFormat="1" ht="26.25" customHeight="1">
      <c r="A182" s="268" t="s">
        <v>393</v>
      </c>
      <c r="B182" s="269"/>
      <c r="C182" s="269"/>
      <c r="D182" s="269"/>
      <c r="E182" s="269"/>
      <c r="F182" s="269"/>
      <c r="G182" s="270"/>
      <c r="H182" s="242" t="s">
        <v>479</v>
      </c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243"/>
      <c r="AS182" s="243"/>
      <c r="AT182" s="243"/>
      <c r="AU182" s="243"/>
      <c r="AV182" s="243"/>
      <c r="AW182" s="243"/>
      <c r="AX182" s="243"/>
      <c r="AY182" s="243"/>
      <c r="AZ182" s="243"/>
      <c r="BA182" s="243"/>
      <c r="BB182" s="243"/>
      <c r="BC182" s="244"/>
      <c r="BD182" s="260">
        <v>100</v>
      </c>
      <c r="BE182" s="261"/>
      <c r="BF182" s="261"/>
      <c r="BG182" s="261"/>
      <c r="BH182" s="261"/>
      <c r="BI182" s="261"/>
      <c r="BJ182" s="261"/>
      <c r="BK182" s="261"/>
      <c r="BL182" s="261"/>
      <c r="BM182" s="261"/>
      <c r="BN182" s="261"/>
      <c r="BO182" s="261"/>
      <c r="BP182" s="261"/>
      <c r="BQ182" s="261"/>
      <c r="BR182" s="261"/>
      <c r="BS182" s="262"/>
      <c r="BT182" s="260">
        <v>1151.2</v>
      </c>
      <c r="BU182" s="261"/>
      <c r="BV182" s="261"/>
      <c r="BW182" s="261"/>
      <c r="BX182" s="261"/>
      <c r="BY182" s="261"/>
      <c r="BZ182" s="261"/>
      <c r="CA182" s="261"/>
      <c r="CB182" s="261"/>
      <c r="CC182" s="261"/>
      <c r="CD182" s="261"/>
      <c r="CE182" s="261"/>
      <c r="CF182" s="261"/>
      <c r="CG182" s="261"/>
      <c r="CH182" s="261"/>
      <c r="CI182" s="262"/>
      <c r="CJ182" s="260">
        <v>115120</v>
      </c>
      <c r="CK182" s="261"/>
      <c r="CL182" s="261"/>
      <c r="CM182" s="261"/>
      <c r="CN182" s="261"/>
      <c r="CO182" s="261"/>
      <c r="CP182" s="261"/>
      <c r="CQ182" s="261"/>
      <c r="CR182" s="261"/>
      <c r="CS182" s="261"/>
      <c r="CT182" s="261"/>
      <c r="CU182" s="261"/>
      <c r="CV182" s="261"/>
      <c r="CW182" s="261"/>
      <c r="CX182" s="261"/>
      <c r="CY182" s="261"/>
      <c r="CZ182" s="261"/>
      <c r="DA182" s="262"/>
    </row>
    <row r="183" spans="1:105" s="120" customFormat="1" ht="15" customHeight="1">
      <c r="A183" s="253"/>
      <c r="B183" s="253"/>
      <c r="C183" s="253"/>
      <c r="D183" s="253"/>
      <c r="E183" s="253"/>
      <c r="F183" s="253"/>
      <c r="G183" s="253"/>
      <c r="H183" s="265" t="s">
        <v>254</v>
      </c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6"/>
      <c r="BD183" s="252"/>
      <c r="BE183" s="252"/>
      <c r="BF183" s="252"/>
      <c r="BG183" s="252"/>
      <c r="BH183" s="252"/>
      <c r="BI183" s="252"/>
      <c r="BJ183" s="252"/>
      <c r="BK183" s="252"/>
      <c r="BL183" s="252"/>
      <c r="BM183" s="252"/>
      <c r="BN183" s="252"/>
      <c r="BO183" s="252"/>
      <c r="BP183" s="252"/>
      <c r="BQ183" s="252"/>
      <c r="BR183" s="252"/>
      <c r="BS183" s="252"/>
      <c r="BT183" s="252" t="s">
        <v>255</v>
      </c>
      <c r="BU183" s="252"/>
      <c r="BV183" s="252"/>
      <c r="BW183" s="252"/>
      <c r="BX183" s="252"/>
      <c r="BY183" s="252"/>
      <c r="BZ183" s="252"/>
      <c r="CA183" s="252"/>
      <c r="CB183" s="252"/>
      <c r="CC183" s="252"/>
      <c r="CD183" s="252"/>
      <c r="CE183" s="252"/>
      <c r="CF183" s="252"/>
      <c r="CG183" s="252"/>
      <c r="CH183" s="252"/>
      <c r="CI183" s="252"/>
      <c r="CJ183" s="252">
        <f>SUM(CJ179:CJ182)</f>
        <v>653450</v>
      </c>
      <c r="CK183" s="252"/>
      <c r="CL183" s="252"/>
      <c r="CM183" s="252"/>
      <c r="CN183" s="252"/>
      <c r="CO183" s="252"/>
      <c r="CP183" s="252"/>
      <c r="CQ183" s="252"/>
      <c r="CR183" s="252"/>
      <c r="CS183" s="252"/>
      <c r="CT183" s="252"/>
      <c r="CU183" s="252"/>
      <c r="CV183" s="252"/>
      <c r="CW183" s="252"/>
      <c r="CX183" s="252"/>
      <c r="CY183" s="252"/>
      <c r="CZ183" s="252"/>
      <c r="DA183" s="252"/>
    </row>
    <row r="184" spans="86:105" ht="15">
      <c r="CH184" s="315">
        <v>244</v>
      </c>
      <c r="CI184" s="316"/>
      <c r="CJ184" s="316"/>
      <c r="CK184" s="316"/>
      <c r="CL184" s="317"/>
      <c r="CN184" s="318">
        <f>CJ183+CJ173+CJ156+CL138+CL118</f>
        <v>5958964.890000001</v>
      </c>
      <c r="CO184" s="319"/>
      <c r="CP184" s="319"/>
      <c r="CQ184" s="319"/>
      <c r="CR184" s="319"/>
      <c r="CS184" s="319"/>
      <c r="CT184" s="319"/>
      <c r="CU184" s="319"/>
      <c r="CV184" s="319"/>
      <c r="CW184" s="319"/>
      <c r="CX184" s="319"/>
      <c r="CY184" s="319"/>
      <c r="CZ184" s="319"/>
      <c r="DA184" s="320"/>
    </row>
    <row r="185" spans="92:105" ht="15">
      <c r="CN185" s="314"/>
      <c r="CO185" s="314"/>
      <c r="CP185" s="314"/>
      <c r="CQ185" s="314"/>
      <c r="CR185" s="314"/>
      <c r="CS185" s="314"/>
      <c r="CT185" s="314"/>
      <c r="CU185" s="314"/>
      <c r="CV185" s="314"/>
      <c r="CW185" s="314"/>
      <c r="CX185" s="314"/>
      <c r="CY185" s="314"/>
      <c r="CZ185" s="314"/>
      <c r="DA185" s="314"/>
    </row>
  </sheetData>
  <sheetProtection/>
  <mergeCells count="626">
    <mergeCell ref="CN185:DA185"/>
    <mergeCell ref="CH184:CL184"/>
    <mergeCell ref="A172:G172"/>
    <mergeCell ref="H172:BS172"/>
    <mergeCell ref="BT172:CI172"/>
    <mergeCell ref="CJ172:DA172"/>
    <mergeCell ref="CN184:DA184"/>
    <mergeCell ref="A182:G182"/>
    <mergeCell ref="H182:BC182"/>
    <mergeCell ref="BD182:BS182"/>
    <mergeCell ref="BT182:CI182"/>
    <mergeCell ref="CJ182:DA182"/>
    <mergeCell ref="AP135:BE135"/>
    <mergeCell ref="BV136:CK136"/>
    <mergeCell ref="CL136:DA136"/>
    <mergeCell ref="A136:G136"/>
    <mergeCell ref="H136:AO136"/>
    <mergeCell ref="AP136:BE136"/>
    <mergeCell ref="BF136:BU136"/>
    <mergeCell ref="BF135:BU135"/>
    <mergeCell ref="A135:G135"/>
    <mergeCell ref="H135:AO135"/>
    <mergeCell ref="BV112:CK112"/>
    <mergeCell ref="CL112:DA112"/>
    <mergeCell ref="BV133:CK133"/>
    <mergeCell ref="CL133:DA133"/>
    <mergeCell ref="A134:G134"/>
    <mergeCell ref="H134:AO134"/>
    <mergeCell ref="AP134:BE134"/>
    <mergeCell ref="BF134:BU134"/>
    <mergeCell ref="BV134:CK134"/>
    <mergeCell ref="CL134:DA134"/>
    <mergeCell ref="BV115:CK115"/>
    <mergeCell ref="CL115:DA115"/>
    <mergeCell ref="BV113:CK113"/>
    <mergeCell ref="CL113:DA113"/>
    <mergeCell ref="BV114:CK114"/>
    <mergeCell ref="CL114:DA114"/>
    <mergeCell ref="BV101:CK101"/>
    <mergeCell ref="CL101:DA101"/>
    <mergeCell ref="BV105:CK105"/>
    <mergeCell ref="CL105:DA105"/>
    <mergeCell ref="BV106:CK106"/>
    <mergeCell ref="CL106:DA106"/>
    <mergeCell ref="BV102:CK102"/>
    <mergeCell ref="CL102:DA102"/>
    <mergeCell ref="A102:G102"/>
    <mergeCell ref="H102:AO102"/>
    <mergeCell ref="A101:G101"/>
    <mergeCell ref="H101:AO101"/>
    <mergeCell ref="AP101:BE101"/>
    <mergeCell ref="BF101:BU101"/>
    <mergeCell ref="AP102:BE102"/>
    <mergeCell ref="BF102:BU102"/>
    <mergeCell ref="AP112:BE112"/>
    <mergeCell ref="BF112:BU112"/>
    <mergeCell ref="A115:G115"/>
    <mergeCell ref="H115:AO115"/>
    <mergeCell ref="AP115:BE115"/>
    <mergeCell ref="BF115:BU115"/>
    <mergeCell ref="AP114:BE114"/>
    <mergeCell ref="BF114:BU114"/>
    <mergeCell ref="A114:G114"/>
    <mergeCell ref="H114:AO114"/>
    <mergeCell ref="BV110:CK110"/>
    <mergeCell ref="CL110:DA110"/>
    <mergeCell ref="BV111:CK111"/>
    <mergeCell ref="CL111:DA111"/>
    <mergeCell ref="A113:G113"/>
    <mergeCell ref="H113:AO113"/>
    <mergeCell ref="AP113:BE113"/>
    <mergeCell ref="BF113:BU113"/>
    <mergeCell ref="A112:G112"/>
    <mergeCell ref="H112:AO112"/>
    <mergeCell ref="A110:G110"/>
    <mergeCell ref="H110:AO110"/>
    <mergeCell ref="AP110:BE110"/>
    <mergeCell ref="BF110:BU110"/>
    <mergeCell ref="A111:G111"/>
    <mergeCell ref="H111:AO111"/>
    <mergeCell ref="AP111:BE111"/>
    <mergeCell ref="BF111:BU111"/>
    <mergeCell ref="A109:G109"/>
    <mergeCell ref="H109:AO109"/>
    <mergeCell ref="AP109:BE109"/>
    <mergeCell ref="BF109:BU109"/>
    <mergeCell ref="BV108:CK108"/>
    <mergeCell ref="CL108:DA108"/>
    <mergeCell ref="BV109:CK109"/>
    <mergeCell ref="CL109:DA109"/>
    <mergeCell ref="H107:AO107"/>
    <mergeCell ref="A108:G108"/>
    <mergeCell ref="H108:AO108"/>
    <mergeCell ref="AP108:BE108"/>
    <mergeCell ref="BF108:BU108"/>
    <mergeCell ref="AP107:BE107"/>
    <mergeCell ref="BF107:BU107"/>
    <mergeCell ref="H104:AO104"/>
    <mergeCell ref="AP104:BE104"/>
    <mergeCell ref="BF104:BU104"/>
    <mergeCell ref="BV107:CK107"/>
    <mergeCell ref="CL107:DA107"/>
    <mergeCell ref="A106:G106"/>
    <mergeCell ref="H106:AO106"/>
    <mergeCell ref="AP106:BE106"/>
    <mergeCell ref="BF106:BU106"/>
    <mergeCell ref="A107:G107"/>
    <mergeCell ref="AP99:BE99"/>
    <mergeCell ref="BV104:CK104"/>
    <mergeCell ref="CL104:DA104"/>
    <mergeCell ref="A103:G103"/>
    <mergeCell ref="H103:AO103"/>
    <mergeCell ref="AP103:BE103"/>
    <mergeCell ref="BF103:BU103"/>
    <mergeCell ref="BV103:CK103"/>
    <mergeCell ref="CL103:DA103"/>
    <mergeCell ref="A104:G104"/>
    <mergeCell ref="A98:G98"/>
    <mergeCell ref="H98:AO98"/>
    <mergeCell ref="AP98:BE98"/>
    <mergeCell ref="BF98:BU98"/>
    <mergeCell ref="BV98:CK98"/>
    <mergeCell ref="CL98:DA98"/>
    <mergeCell ref="BT8:CI8"/>
    <mergeCell ref="CJ8:DA8"/>
    <mergeCell ref="CJ180:DA180"/>
    <mergeCell ref="A183:G183"/>
    <mergeCell ref="H183:BC183"/>
    <mergeCell ref="BD183:BS183"/>
    <mergeCell ref="BT183:CI183"/>
    <mergeCell ref="CJ183:DA183"/>
    <mergeCell ref="AP100:BE100"/>
    <mergeCell ref="A96:DA96"/>
    <mergeCell ref="A180:G180"/>
    <mergeCell ref="H180:BC180"/>
    <mergeCell ref="BD180:BS180"/>
    <mergeCell ref="BT180:CI180"/>
    <mergeCell ref="CJ178:DA178"/>
    <mergeCell ref="A179:G179"/>
    <mergeCell ref="H179:BC179"/>
    <mergeCell ref="BD179:BS179"/>
    <mergeCell ref="BT179:CI179"/>
    <mergeCell ref="CJ179:DA179"/>
    <mergeCell ref="A178:G178"/>
    <mergeCell ref="H178:BC178"/>
    <mergeCell ref="BD178:BS178"/>
    <mergeCell ref="BT178:CI178"/>
    <mergeCell ref="A175:DA175"/>
    <mergeCell ref="A177:G177"/>
    <mergeCell ref="H177:BC177"/>
    <mergeCell ref="BD177:BS177"/>
    <mergeCell ref="BT177:CI177"/>
    <mergeCell ref="CJ177:DA177"/>
    <mergeCell ref="A173:G173"/>
    <mergeCell ref="H173:BS173"/>
    <mergeCell ref="BT173:CI173"/>
    <mergeCell ref="CJ173:DA173"/>
    <mergeCell ref="A168:G168"/>
    <mergeCell ref="H168:BS168"/>
    <mergeCell ref="BT168:CI168"/>
    <mergeCell ref="CJ168:DA168"/>
    <mergeCell ref="A169:G169"/>
    <mergeCell ref="A170:G170"/>
    <mergeCell ref="A162:G162"/>
    <mergeCell ref="H162:BS162"/>
    <mergeCell ref="BT162:CI162"/>
    <mergeCell ref="CJ162:DA162"/>
    <mergeCell ref="A161:G161"/>
    <mergeCell ref="H161:BS161"/>
    <mergeCell ref="BT161:CI161"/>
    <mergeCell ref="CJ161:DA161"/>
    <mergeCell ref="A158:DA158"/>
    <mergeCell ref="A160:G160"/>
    <mergeCell ref="H160:BS160"/>
    <mergeCell ref="BT160:CI160"/>
    <mergeCell ref="CJ160:DA160"/>
    <mergeCell ref="CJ153:DA153"/>
    <mergeCell ref="A156:G156"/>
    <mergeCell ref="H156:BC156"/>
    <mergeCell ref="BD156:BS156"/>
    <mergeCell ref="BT156:CI156"/>
    <mergeCell ref="CJ156:DA156"/>
    <mergeCell ref="A153:G153"/>
    <mergeCell ref="H153:BC153"/>
    <mergeCell ref="BD153:BS153"/>
    <mergeCell ref="BT153:CI153"/>
    <mergeCell ref="CJ151:DA151"/>
    <mergeCell ref="A152:G152"/>
    <mergeCell ref="H152:BC152"/>
    <mergeCell ref="BD152:BS152"/>
    <mergeCell ref="BT152:CI152"/>
    <mergeCell ref="CJ152:DA152"/>
    <mergeCell ref="A151:G151"/>
    <mergeCell ref="H151:BC151"/>
    <mergeCell ref="BD151:BS151"/>
    <mergeCell ref="BT151:CI151"/>
    <mergeCell ref="A148:DA148"/>
    <mergeCell ref="A150:G150"/>
    <mergeCell ref="H150:BC150"/>
    <mergeCell ref="BD150:BS150"/>
    <mergeCell ref="BT150:CI150"/>
    <mergeCell ref="CJ150:DA150"/>
    <mergeCell ref="CJ145:DA145"/>
    <mergeCell ref="A146:G146"/>
    <mergeCell ref="H146:BC146"/>
    <mergeCell ref="BD146:BS146"/>
    <mergeCell ref="BT146:CI146"/>
    <mergeCell ref="CJ146:DA146"/>
    <mergeCell ref="A145:G145"/>
    <mergeCell ref="H145:BC145"/>
    <mergeCell ref="BD145:BS145"/>
    <mergeCell ref="BT145:CI145"/>
    <mergeCell ref="CJ143:DA143"/>
    <mergeCell ref="A144:G144"/>
    <mergeCell ref="H144:BC144"/>
    <mergeCell ref="BD144:BS144"/>
    <mergeCell ref="BT144:CI144"/>
    <mergeCell ref="CJ144:DA144"/>
    <mergeCell ref="A143:G143"/>
    <mergeCell ref="H143:BC143"/>
    <mergeCell ref="BD143:BS143"/>
    <mergeCell ref="BT143:CI143"/>
    <mergeCell ref="A140:DA140"/>
    <mergeCell ref="A142:G142"/>
    <mergeCell ref="H142:BC142"/>
    <mergeCell ref="BD142:BS142"/>
    <mergeCell ref="BT142:CI142"/>
    <mergeCell ref="CJ142:DA142"/>
    <mergeCell ref="BV138:CK138"/>
    <mergeCell ref="CL138:DA138"/>
    <mergeCell ref="A137:G137"/>
    <mergeCell ref="H137:AO137"/>
    <mergeCell ref="A138:G138"/>
    <mergeCell ref="H138:AO138"/>
    <mergeCell ref="AP138:BE138"/>
    <mergeCell ref="BF138:BU138"/>
    <mergeCell ref="AP137:BE137"/>
    <mergeCell ref="BF137:BU137"/>
    <mergeCell ref="BF131:BU131"/>
    <mergeCell ref="BV137:CK137"/>
    <mergeCell ref="CL137:DA137"/>
    <mergeCell ref="BV131:CK131"/>
    <mergeCell ref="CL131:DA131"/>
    <mergeCell ref="BV135:CK135"/>
    <mergeCell ref="CL135:DA135"/>
    <mergeCell ref="BV132:CK132"/>
    <mergeCell ref="CL132:DA132"/>
    <mergeCell ref="BF133:BU133"/>
    <mergeCell ref="A132:G132"/>
    <mergeCell ref="H132:AO132"/>
    <mergeCell ref="AP133:BE133"/>
    <mergeCell ref="AP132:BE132"/>
    <mergeCell ref="BF132:BU132"/>
    <mergeCell ref="A133:G133"/>
    <mergeCell ref="H133:AO133"/>
    <mergeCell ref="A131:G131"/>
    <mergeCell ref="H131:AO131"/>
    <mergeCell ref="A128:DA128"/>
    <mergeCell ref="A130:G130"/>
    <mergeCell ref="H130:AO130"/>
    <mergeCell ref="AP130:BE130"/>
    <mergeCell ref="BF130:BU130"/>
    <mergeCell ref="BV130:CK130"/>
    <mergeCell ref="CL130:DA130"/>
    <mergeCell ref="AP131:BE131"/>
    <mergeCell ref="CJ125:DA125"/>
    <mergeCell ref="A126:G126"/>
    <mergeCell ref="H126:BC126"/>
    <mergeCell ref="BD126:BS126"/>
    <mergeCell ref="BT126:CI126"/>
    <mergeCell ref="CJ126:DA126"/>
    <mergeCell ref="A125:G125"/>
    <mergeCell ref="H125:BC125"/>
    <mergeCell ref="BD125:BS125"/>
    <mergeCell ref="BT125:CI125"/>
    <mergeCell ref="CJ123:DA123"/>
    <mergeCell ref="A124:G124"/>
    <mergeCell ref="H124:BC124"/>
    <mergeCell ref="BD124:BS124"/>
    <mergeCell ref="BT124:CI124"/>
    <mergeCell ref="CJ124:DA124"/>
    <mergeCell ref="A123:G123"/>
    <mergeCell ref="H123:BC123"/>
    <mergeCell ref="BD123:BS123"/>
    <mergeCell ref="BT123:CI123"/>
    <mergeCell ref="A120:DA120"/>
    <mergeCell ref="A122:G122"/>
    <mergeCell ref="H122:BC122"/>
    <mergeCell ref="BD122:BS122"/>
    <mergeCell ref="BT122:CI122"/>
    <mergeCell ref="CJ122:DA122"/>
    <mergeCell ref="BV118:CK118"/>
    <mergeCell ref="CL118:DA118"/>
    <mergeCell ref="A117:G117"/>
    <mergeCell ref="H117:AO117"/>
    <mergeCell ref="A118:G118"/>
    <mergeCell ref="H118:AO118"/>
    <mergeCell ref="AP118:BE118"/>
    <mergeCell ref="BF118:BU118"/>
    <mergeCell ref="AP117:BE117"/>
    <mergeCell ref="BF117:BU117"/>
    <mergeCell ref="BF99:BU99"/>
    <mergeCell ref="BV117:CK117"/>
    <mergeCell ref="CL117:DA117"/>
    <mergeCell ref="BV99:CK99"/>
    <mergeCell ref="CL99:DA99"/>
    <mergeCell ref="BV116:CK116"/>
    <mergeCell ref="CL116:DA116"/>
    <mergeCell ref="BV100:CK100"/>
    <mergeCell ref="CL100:DA100"/>
    <mergeCell ref="BF100:BU100"/>
    <mergeCell ref="A116:G116"/>
    <mergeCell ref="H116:AO116"/>
    <mergeCell ref="AP116:BE116"/>
    <mergeCell ref="BF116:BU116"/>
    <mergeCell ref="A100:G100"/>
    <mergeCell ref="H100:AO100"/>
    <mergeCell ref="A105:G105"/>
    <mergeCell ref="H105:AO105"/>
    <mergeCell ref="AP105:BE105"/>
    <mergeCell ref="BF105:BU105"/>
    <mergeCell ref="A99:G99"/>
    <mergeCell ref="H99:AO99"/>
    <mergeCell ref="CJ88:DA88"/>
    <mergeCell ref="A90:DA90"/>
    <mergeCell ref="X92:DA92"/>
    <mergeCell ref="A94:AO94"/>
    <mergeCell ref="AP94:DA94"/>
    <mergeCell ref="A88:G88"/>
    <mergeCell ref="H88:BC88"/>
    <mergeCell ref="BD88:BS88"/>
    <mergeCell ref="BT88:CI88"/>
    <mergeCell ref="CJ86:DA86"/>
    <mergeCell ref="A87:G87"/>
    <mergeCell ref="H87:BC87"/>
    <mergeCell ref="BD87:BS87"/>
    <mergeCell ref="BT87:CI87"/>
    <mergeCell ref="CJ87:DA87"/>
    <mergeCell ref="A86:G86"/>
    <mergeCell ref="H86:BC86"/>
    <mergeCell ref="BD86:BS86"/>
    <mergeCell ref="BT86:CI86"/>
    <mergeCell ref="CJ84:DA84"/>
    <mergeCell ref="A85:G85"/>
    <mergeCell ref="H85:BC85"/>
    <mergeCell ref="BD85:BS85"/>
    <mergeCell ref="BT85:CI85"/>
    <mergeCell ref="CJ85:DA85"/>
    <mergeCell ref="A84:G84"/>
    <mergeCell ref="H84:BC84"/>
    <mergeCell ref="BD84:BS84"/>
    <mergeCell ref="BT84:CI84"/>
    <mergeCell ref="CJ76:DA76"/>
    <mergeCell ref="A78:DA78"/>
    <mergeCell ref="X80:DA80"/>
    <mergeCell ref="A82:AO82"/>
    <mergeCell ref="AP82:DA82"/>
    <mergeCell ref="A76:G76"/>
    <mergeCell ref="H76:BC76"/>
    <mergeCell ref="BD76:BS76"/>
    <mergeCell ref="BT76:CI76"/>
    <mergeCell ref="CJ74:DA74"/>
    <mergeCell ref="A75:G75"/>
    <mergeCell ref="H75:BC75"/>
    <mergeCell ref="BD75:BS75"/>
    <mergeCell ref="BT75:CI75"/>
    <mergeCell ref="CJ75:DA75"/>
    <mergeCell ref="A74:G74"/>
    <mergeCell ref="H74:BC74"/>
    <mergeCell ref="BD74:BS74"/>
    <mergeCell ref="BT74:CI74"/>
    <mergeCell ref="CJ72:DA72"/>
    <mergeCell ref="A73:G73"/>
    <mergeCell ref="H73:BC73"/>
    <mergeCell ref="BD73:BS73"/>
    <mergeCell ref="BT73:CI73"/>
    <mergeCell ref="CJ73:DA73"/>
    <mergeCell ref="A72:G72"/>
    <mergeCell ref="H72:BC72"/>
    <mergeCell ref="BD72:BS72"/>
    <mergeCell ref="BT72:CI72"/>
    <mergeCell ref="CE64:DA64"/>
    <mergeCell ref="A66:DA66"/>
    <mergeCell ref="X68:DA68"/>
    <mergeCell ref="A70:AO70"/>
    <mergeCell ref="AP70:DA70"/>
    <mergeCell ref="A64:G64"/>
    <mergeCell ref="H64:BC64"/>
    <mergeCell ref="BD64:BS64"/>
    <mergeCell ref="BT64:CD64"/>
    <mergeCell ref="CE60:DA60"/>
    <mergeCell ref="A63:G63"/>
    <mergeCell ref="H63:BC63"/>
    <mergeCell ref="BD63:BS63"/>
    <mergeCell ref="BT63:CD63"/>
    <mergeCell ref="CE63:DA63"/>
    <mergeCell ref="A60:G60"/>
    <mergeCell ref="H60:BC60"/>
    <mergeCell ref="BD60:BS60"/>
    <mergeCell ref="BT60:CD60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CJ50:DA50"/>
    <mergeCell ref="A52:DA52"/>
    <mergeCell ref="X54:DA54"/>
    <mergeCell ref="A56:AO56"/>
    <mergeCell ref="AP56:DA56"/>
    <mergeCell ref="A50:G50"/>
    <mergeCell ref="H50:BC50"/>
    <mergeCell ref="BD50:BS50"/>
    <mergeCell ref="BT50:CI50"/>
    <mergeCell ref="CJ48:DA48"/>
    <mergeCell ref="A49:G49"/>
    <mergeCell ref="H49:BC49"/>
    <mergeCell ref="BD49:BS49"/>
    <mergeCell ref="BT49:CI49"/>
    <mergeCell ref="CJ49:DA49"/>
    <mergeCell ref="A48:G48"/>
    <mergeCell ref="H48:BC48"/>
    <mergeCell ref="BD48:BS48"/>
    <mergeCell ref="BT48:CI48"/>
    <mergeCell ref="CJ46:DA46"/>
    <mergeCell ref="A47:G47"/>
    <mergeCell ref="H47:BC47"/>
    <mergeCell ref="BD47:BS47"/>
    <mergeCell ref="BT47:CI47"/>
    <mergeCell ref="CJ47:DA47"/>
    <mergeCell ref="A46:G46"/>
    <mergeCell ref="H46:BC46"/>
    <mergeCell ref="BD46:BS46"/>
    <mergeCell ref="BT46:CI46"/>
    <mergeCell ref="A38:DA38"/>
    <mergeCell ref="A40:DA40"/>
    <mergeCell ref="X42:DA42"/>
    <mergeCell ref="A44:AO44"/>
    <mergeCell ref="AP44:DA44"/>
    <mergeCell ref="A36:F36"/>
    <mergeCell ref="G36:BV36"/>
    <mergeCell ref="BW36:CL36"/>
    <mergeCell ref="CM36:DA36"/>
    <mergeCell ref="A35:F35"/>
    <mergeCell ref="H35:BV35"/>
    <mergeCell ref="BW35:CL35"/>
    <mergeCell ref="CM35:DA35"/>
    <mergeCell ref="A34:F34"/>
    <mergeCell ref="H34:BV34"/>
    <mergeCell ref="BW34:CL34"/>
    <mergeCell ref="CM34:DA34"/>
    <mergeCell ref="A33:F33"/>
    <mergeCell ref="H33:BV33"/>
    <mergeCell ref="BW33:CL33"/>
    <mergeCell ref="CM33:DA33"/>
    <mergeCell ref="A32:F32"/>
    <mergeCell ref="H32:BV32"/>
    <mergeCell ref="BW32:CL32"/>
    <mergeCell ref="CM32:DA32"/>
    <mergeCell ref="A31:F31"/>
    <mergeCell ref="H31:BV31"/>
    <mergeCell ref="BW31:CL31"/>
    <mergeCell ref="CM31:DA31"/>
    <mergeCell ref="A29:F30"/>
    <mergeCell ref="H29:BV29"/>
    <mergeCell ref="BW29:CL30"/>
    <mergeCell ref="CM29:DA30"/>
    <mergeCell ref="H30:BV30"/>
    <mergeCell ref="A28:F28"/>
    <mergeCell ref="H28:BV28"/>
    <mergeCell ref="BW28:CL28"/>
    <mergeCell ref="CM28:DA28"/>
    <mergeCell ref="A27:F27"/>
    <mergeCell ref="H27:BV27"/>
    <mergeCell ref="BW27:CL27"/>
    <mergeCell ref="CM27:DA27"/>
    <mergeCell ref="A26:F26"/>
    <mergeCell ref="H26:BV26"/>
    <mergeCell ref="BW26:CL26"/>
    <mergeCell ref="CM26:DA26"/>
    <mergeCell ref="A24:F25"/>
    <mergeCell ref="H24:BV24"/>
    <mergeCell ref="BW24:CL25"/>
    <mergeCell ref="CM24:DA25"/>
    <mergeCell ref="H25:BV25"/>
    <mergeCell ref="A23:F23"/>
    <mergeCell ref="H23:BV23"/>
    <mergeCell ref="BW23:CL23"/>
    <mergeCell ref="CM23:DA23"/>
    <mergeCell ref="A22:F22"/>
    <mergeCell ref="G22:BV22"/>
    <mergeCell ref="BW22:CL22"/>
    <mergeCell ref="CM22:DA22"/>
    <mergeCell ref="A19:DA19"/>
    <mergeCell ref="A21:F21"/>
    <mergeCell ref="G21:BV21"/>
    <mergeCell ref="BW21:CL21"/>
    <mergeCell ref="CM21:DA21"/>
    <mergeCell ref="BR17:CI17"/>
    <mergeCell ref="CJ17:DA17"/>
    <mergeCell ref="A16:F16"/>
    <mergeCell ref="G16:AD16"/>
    <mergeCell ref="A17:F17"/>
    <mergeCell ref="G17:AD17"/>
    <mergeCell ref="AE17:AY17"/>
    <mergeCell ref="AZ17:BQ17"/>
    <mergeCell ref="AE16:AY16"/>
    <mergeCell ref="AZ16:BQ16"/>
    <mergeCell ref="BR14:CI14"/>
    <mergeCell ref="CJ14:DA14"/>
    <mergeCell ref="BR15:CI15"/>
    <mergeCell ref="CJ15:DA15"/>
    <mergeCell ref="BR16:CI16"/>
    <mergeCell ref="CJ16:DA16"/>
    <mergeCell ref="A15:F15"/>
    <mergeCell ref="G15:AD15"/>
    <mergeCell ref="AE15:AY15"/>
    <mergeCell ref="AZ15:BQ15"/>
    <mergeCell ref="A14:F14"/>
    <mergeCell ref="G14:AD14"/>
    <mergeCell ref="AE14:AY14"/>
    <mergeCell ref="AZ14:BQ14"/>
    <mergeCell ref="G8:AD8"/>
    <mergeCell ref="A11:DA11"/>
    <mergeCell ref="A13:F13"/>
    <mergeCell ref="G13:AD13"/>
    <mergeCell ref="AE13:AY13"/>
    <mergeCell ref="AZ13:BQ13"/>
    <mergeCell ref="BR13:CI13"/>
    <mergeCell ref="CJ13:DA13"/>
    <mergeCell ref="AE8:BC8"/>
    <mergeCell ref="BD8:BS8"/>
    <mergeCell ref="BT7:CI7"/>
    <mergeCell ref="CJ7:DA7"/>
    <mergeCell ref="BT6:CI6"/>
    <mergeCell ref="A9:F9"/>
    <mergeCell ref="G9:AD9"/>
    <mergeCell ref="AE9:BC9"/>
    <mergeCell ref="BD9:BS9"/>
    <mergeCell ref="BT9:CI9"/>
    <mergeCell ref="CJ9:DA9"/>
    <mergeCell ref="A8:F8"/>
    <mergeCell ref="G6:AD6"/>
    <mergeCell ref="AE6:BC6"/>
    <mergeCell ref="BD6:BS6"/>
    <mergeCell ref="CJ6:DA6"/>
    <mergeCell ref="A5:F5"/>
    <mergeCell ref="G5:AD5"/>
    <mergeCell ref="CE61:DA61"/>
    <mergeCell ref="AE5:BC5"/>
    <mergeCell ref="BD5:BS5"/>
    <mergeCell ref="A7:F7"/>
    <mergeCell ref="G7:AD7"/>
    <mergeCell ref="AE7:BC7"/>
    <mergeCell ref="BD7:BS7"/>
    <mergeCell ref="BT5:CI5"/>
    <mergeCell ref="CJ5:DA5"/>
    <mergeCell ref="A6:F6"/>
    <mergeCell ref="A2:DA2"/>
    <mergeCell ref="A4:F4"/>
    <mergeCell ref="G4:AD4"/>
    <mergeCell ref="AE4:BC4"/>
    <mergeCell ref="BD4:BS4"/>
    <mergeCell ref="BT4:CI4"/>
    <mergeCell ref="CJ4:DA4"/>
    <mergeCell ref="CE62:DA62"/>
    <mergeCell ref="DC9:DI9"/>
    <mergeCell ref="A61:G61"/>
    <mergeCell ref="A62:G62"/>
    <mergeCell ref="H61:BC61"/>
    <mergeCell ref="H62:BC62"/>
    <mergeCell ref="BD61:BS61"/>
    <mergeCell ref="BD62:BS62"/>
    <mergeCell ref="BT61:CD61"/>
    <mergeCell ref="BT62:CD62"/>
    <mergeCell ref="CJ154:DA154"/>
    <mergeCell ref="A155:G155"/>
    <mergeCell ref="H155:BC155"/>
    <mergeCell ref="BD155:BS155"/>
    <mergeCell ref="BT155:CI155"/>
    <mergeCell ref="CJ155:DA155"/>
    <mergeCell ref="A154:G154"/>
    <mergeCell ref="H154:BC154"/>
    <mergeCell ref="BD154:BS154"/>
    <mergeCell ref="BT154:CI154"/>
    <mergeCell ref="A167:G167"/>
    <mergeCell ref="H163:BS163"/>
    <mergeCell ref="H164:BS164"/>
    <mergeCell ref="H165:BS165"/>
    <mergeCell ref="H166:BS166"/>
    <mergeCell ref="H167:BS167"/>
    <mergeCell ref="A163:G163"/>
    <mergeCell ref="A164:G164"/>
    <mergeCell ref="A165:G165"/>
    <mergeCell ref="A166:G166"/>
    <mergeCell ref="CJ166:DA166"/>
    <mergeCell ref="CJ167:DA167"/>
    <mergeCell ref="BT163:CI163"/>
    <mergeCell ref="BT164:CI164"/>
    <mergeCell ref="BT165:CI165"/>
    <mergeCell ref="BT166:CI166"/>
    <mergeCell ref="H169:BS169"/>
    <mergeCell ref="H170:BS170"/>
    <mergeCell ref="H171:BS171"/>
    <mergeCell ref="DB138:DJ138"/>
    <mergeCell ref="BT169:CI169"/>
    <mergeCell ref="BT170:CI170"/>
    <mergeCell ref="BT171:CI171"/>
    <mergeCell ref="CJ169:DA169"/>
    <mergeCell ref="CJ170:DA170"/>
    <mergeCell ref="CJ165:DA165"/>
    <mergeCell ref="CJ171:DA171"/>
    <mergeCell ref="BT167:CI167"/>
    <mergeCell ref="CJ163:DA163"/>
    <mergeCell ref="CJ164:DA164"/>
    <mergeCell ref="CJ181:DA181"/>
    <mergeCell ref="A181:G181"/>
    <mergeCell ref="H181:BC181"/>
    <mergeCell ref="BD181:BS181"/>
    <mergeCell ref="BT181:CI181"/>
    <mergeCell ref="A171:G17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view="pageBreakPreview" zoomScaleSheetLayoutView="100" zoomScalePageLayoutView="0" workbookViewId="0" topLeftCell="A10">
      <selection activeCell="H41" sqref="H41"/>
    </sheetView>
  </sheetViews>
  <sheetFormatPr defaultColWidth="0.875" defaultRowHeight="12.75"/>
  <cols>
    <col min="1" max="1" width="63.125" style="1" customWidth="1"/>
    <col min="2" max="2" width="12.875" style="1" customWidth="1"/>
    <col min="3" max="3" width="14.125" style="1" customWidth="1"/>
    <col min="4" max="4" width="9.875" style="1" customWidth="1"/>
    <col min="5" max="16384" width="0.875" style="1" customWidth="1"/>
  </cols>
  <sheetData>
    <row r="1" s="2" customFormat="1" ht="12.75" customHeight="1"/>
    <row r="2" spans="1:4" s="2" customFormat="1" ht="18" customHeight="1">
      <c r="A2" s="1"/>
      <c r="B2" s="147" t="s">
        <v>353</v>
      </c>
      <c r="C2" s="147"/>
      <c r="D2" s="147"/>
    </row>
    <row r="3" spans="1:4" s="2" customFormat="1" ht="15">
      <c r="A3" s="1"/>
      <c r="B3" s="3"/>
      <c r="C3" s="3"/>
      <c r="D3" s="3"/>
    </row>
    <row r="4" spans="2:4" ht="15">
      <c r="B4" s="148" t="s">
        <v>41</v>
      </c>
      <c r="C4" s="148"/>
      <c r="D4" s="148"/>
    </row>
    <row r="5" spans="2:4" ht="15" customHeight="1">
      <c r="B5" s="149" t="s">
        <v>35</v>
      </c>
      <c r="C5" s="149"/>
      <c r="D5" s="149"/>
    </row>
    <row r="6" spans="2:4" ht="30.75" customHeight="1">
      <c r="B6" s="150"/>
      <c r="C6" s="150"/>
      <c r="D6" s="150"/>
    </row>
    <row r="7" spans="2:4" ht="15">
      <c r="B7" s="143" t="s">
        <v>40</v>
      </c>
      <c r="C7" s="144"/>
      <c r="D7" s="144"/>
    </row>
    <row r="9" spans="1:4" ht="16.5">
      <c r="A9" s="137" t="s">
        <v>42</v>
      </c>
      <c r="B9" s="137"/>
      <c r="C9" s="137"/>
      <c r="D9" s="137"/>
    </row>
    <row r="10" spans="1:4" ht="16.5">
      <c r="A10" s="145" t="s">
        <v>230</v>
      </c>
      <c r="B10" s="145"/>
      <c r="C10" s="145"/>
      <c r="D10" s="145"/>
    </row>
    <row r="11" spans="1:4" ht="15">
      <c r="A11" s="146"/>
      <c r="B11" s="146"/>
      <c r="C11" s="146"/>
      <c r="D11" s="146"/>
    </row>
    <row r="12" spans="1:4" ht="15">
      <c r="A12" s="142" t="s">
        <v>38</v>
      </c>
      <c r="B12" s="142"/>
      <c r="C12" s="142"/>
      <c r="D12" s="142"/>
    </row>
    <row r="13" spans="1:4" ht="15">
      <c r="A13" s="134"/>
      <c r="B13" s="134"/>
      <c r="C13" s="134"/>
      <c r="D13" s="134"/>
    </row>
    <row r="14" spans="1:4" ht="15">
      <c r="A14" s="142" t="s">
        <v>39</v>
      </c>
      <c r="B14" s="142"/>
      <c r="C14" s="142"/>
      <c r="D14" s="142"/>
    </row>
    <row r="15" spans="1:4" ht="15">
      <c r="A15" s="94"/>
      <c r="B15" s="94"/>
      <c r="C15" s="94"/>
      <c r="D15" s="95" t="s">
        <v>228</v>
      </c>
    </row>
    <row r="16" spans="2:4" ht="15">
      <c r="B16" s="96"/>
      <c r="C16" s="96" t="s">
        <v>36</v>
      </c>
      <c r="D16" s="12"/>
    </row>
    <row r="17" spans="2:4" ht="15">
      <c r="B17" s="96"/>
      <c r="C17" s="96" t="s">
        <v>37</v>
      </c>
      <c r="D17" s="12"/>
    </row>
    <row r="18" spans="1:4" ht="15">
      <c r="A18" s="136" t="s">
        <v>227</v>
      </c>
      <c r="B18" s="136"/>
      <c r="C18" s="136"/>
      <c r="D18" s="13">
        <v>383</v>
      </c>
    </row>
    <row r="19" spans="1:4" ht="33.75" customHeight="1">
      <c r="A19" s="136" t="s">
        <v>229</v>
      </c>
      <c r="B19" s="136"/>
      <c r="C19" s="136"/>
      <c r="D19" s="13"/>
    </row>
    <row r="20" spans="1:4" ht="19.5" customHeight="1">
      <c r="A20" s="137"/>
      <c r="B20" s="137"/>
      <c r="C20" s="137"/>
      <c r="D20" s="137"/>
    </row>
    <row r="21" spans="1:4" ht="19.5" customHeight="1">
      <c r="A21" s="138" t="s">
        <v>43</v>
      </c>
      <c r="B21" s="138"/>
      <c r="C21" s="138"/>
      <c r="D21" s="138"/>
    </row>
    <row r="22" spans="1:4" ht="23.25" customHeight="1">
      <c r="A22" s="139" t="s">
        <v>44</v>
      </c>
      <c r="B22" s="139"/>
      <c r="C22" s="139"/>
      <c r="D22" s="139"/>
    </row>
    <row r="23" spans="1:4" ht="22.5" customHeight="1">
      <c r="A23" s="139" t="s">
        <v>45</v>
      </c>
      <c r="B23" s="139"/>
      <c r="C23" s="139"/>
      <c r="D23" s="139"/>
    </row>
    <row r="24" spans="1:4" ht="38.25" customHeight="1">
      <c r="A24" s="140" t="s">
        <v>199</v>
      </c>
      <c r="B24" s="141"/>
      <c r="C24" s="141"/>
      <c r="D24" s="141"/>
    </row>
    <row r="25" spans="1:4" ht="21" customHeight="1">
      <c r="A25" s="135" t="s">
        <v>357</v>
      </c>
      <c r="B25" s="135"/>
      <c r="C25" s="135"/>
      <c r="D25" s="135"/>
    </row>
    <row r="26" spans="1:4" ht="21" customHeight="1">
      <c r="A26" s="1" t="s">
        <v>358</v>
      </c>
      <c r="B26" s="127"/>
      <c r="C26" s="128" t="s">
        <v>359</v>
      </c>
      <c r="D26" s="127"/>
    </row>
    <row r="27" spans="1:4" ht="15.75" customHeight="1">
      <c r="A27" s="129" t="s">
        <v>360</v>
      </c>
      <c r="B27" s="129"/>
      <c r="C27" s="129"/>
      <c r="D27" s="129"/>
    </row>
    <row r="28" ht="15">
      <c r="A28" s="1" t="s">
        <v>361</v>
      </c>
    </row>
    <row r="29" spans="1:4" ht="15">
      <c r="A29" s="1" t="s">
        <v>358</v>
      </c>
      <c r="B29" s="127"/>
      <c r="C29" s="128" t="s">
        <v>362</v>
      </c>
      <c r="D29" s="127"/>
    </row>
    <row r="30" spans="1:4" ht="15">
      <c r="A30" s="130" t="s">
        <v>363</v>
      </c>
      <c r="B30" s="130"/>
      <c r="C30" s="130"/>
      <c r="D30" s="130"/>
    </row>
    <row r="31" ht="15">
      <c r="A31" s="1" t="s">
        <v>364</v>
      </c>
    </row>
    <row r="32" spans="1:4" ht="15">
      <c r="A32" s="1" t="s">
        <v>358</v>
      </c>
      <c r="B32" s="127"/>
      <c r="C32" s="128" t="s">
        <v>362</v>
      </c>
      <c r="D32" s="127"/>
    </row>
    <row r="33" ht="15">
      <c r="A33" s="1" t="s">
        <v>363</v>
      </c>
    </row>
    <row r="34" ht="15">
      <c r="A34" s="1" t="s">
        <v>365</v>
      </c>
    </row>
    <row r="35" spans="1:4" ht="15">
      <c r="A35" s="1" t="s">
        <v>358</v>
      </c>
      <c r="B35" s="127"/>
      <c r="C35" s="128" t="s">
        <v>362</v>
      </c>
      <c r="D35" s="127"/>
    </row>
    <row r="36" ht="15">
      <c r="A36" s="1" t="s">
        <v>366</v>
      </c>
    </row>
    <row r="37" spans="1:4" ht="15">
      <c r="A37" s="1" t="s">
        <v>358</v>
      </c>
      <c r="B37" s="127"/>
      <c r="C37" s="128" t="s">
        <v>359</v>
      </c>
      <c r="D37" s="127"/>
    </row>
    <row r="38" ht="18" customHeight="1">
      <c r="A38" s="1" t="s">
        <v>367</v>
      </c>
    </row>
    <row r="39" spans="1:4" ht="15">
      <c r="A39" s="1" t="s">
        <v>358</v>
      </c>
      <c r="B39" s="127"/>
      <c r="C39" s="128" t="s">
        <v>362</v>
      </c>
      <c r="D39" s="127"/>
    </row>
  </sheetData>
  <sheetProtection/>
  <mergeCells count="19">
    <mergeCell ref="A20:D20"/>
    <mergeCell ref="A25:D25"/>
    <mergeCell ref="A22:D22"/>
    <mergeCell ref="A23:D23"/>
    <mergeCell ref="A21:D21"/>
    <mergeCell ref="A24:D24"/>
    <mergeCell ref="A18:C18"/>
    <mergeCell ref="A19:C19"/>
    <mergeCell ref="A12:D12"/>
    <mergeCell ref="B5:D5"/>
    <mergeCell ref="B6:D6"/>
    <mergeCell ref="B7:D7"/>
    <mergeCell ref="A9:D9"/>
    <mergeCell ref="B2:D2"/>
    <mergeCell ref="B4:D4"/>
    <mergeCell ref="A10:D10"/>
    <mergeCell ref="A11:D11"/>
    <mergeCell ref="A13:D13"/>
    <mergeCell ref="A14: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"/>
  <sheetViews>
    <sheetView view="pageBreakPreview" zoomScaleSheetLayoutView="100" zoomScalePageLayoutView="0" workbookViewId="0" topLeftCell="A55">
      <selection activeCell="T82" sqref="T82:U82"/>
    </sheetView>
  </sheetViews>
  <sheetFormatPr defaultColWidth="0.875" defaultRowHeight="12.75"/>
  <cols>
    <col min="1" max="1" width="74.75390625" style="1" customWidth="1"/>
    <col min="2" max="2" width="18.125" style="14" customWidth="1"/>
    <col min="3" max="16384" width="0.875" style="1" customWidth="1"/>
  </cols>
  <sheetData>
    <row r="1" spans="1:2" ht="18.75">
      <c r="A1" s="151" t="s">
        <v>216</v>
      </c>
      <c r="B1" s="151"/>
    </row>
    <row r="2" spans="1:2" ht="15">
      <c r="A2" s="152" t="s">
        <v>8</v>
      </c>
      <c r="B2" s="152"/>
    </row>
    <row r="3" ht="15">
      <c r="A3" s="1" t="s">
        <v>464</v>
      </c>
    </row>
    <row r="4" ht="15">
      <c r="A4" s="1" t="s">
        <v>232</v>
      </c>
    </row>
    <row r="5" spans="1:2" ht="15">
      <c r="A5" s="11" t="s">
        <v>0</v>
      </c>
      <c r="B5" s="15" t="s">
        <v>2</v>
      </c>
    </row>
    <row r="6" spans="1:2" ht="15">
      <c r="A6" s="16" t="s">
        <v>9</v>
      </c>
      <c r="B6" s="15">
        <v>76506688</v>
      </c>
    </row>
    <row r="7" spans="1:2" ht="15">
      <c r="A7" s="17" t="s">
        <v>1</v>
      </c>
      <c r="B7" s="15"/>
    </row>
    <row r="8" spans="1:2" ht="45">
      <c r="A8" s="17" t="s">
        <v>46</v>
      </c>
      <c r="B8" s="15">
        <v>62576739</v>
      </c>
    </row>
    <row r="9" spans="1:2" ht="15">
      <c r="A9" s="18" t="s">
        <v>3</v>
      </c>
      <c r="B9" s="15"/>
    </row>
    <row r="10" spans="1:2" ht="30">
      <c r="A10" s="17" t="s">
        <v>47</v>
      </c>
      <c r="B10" s="15">
        <v>61386739</v>
      </c>
    </row>
    <row r="11" spans="1:2" ht="30">
      <c r="A11" s="17" t="s">
        <v>48</v>
      </c>
      <c r="B11" s="15">
        <v>1190000</v>
      </c>
    </row>
    <row r="12" spans="1:2" ht="30">
      <c r="A12" s="17" t="s">
        <v>49</v>
      </c>
      <c r="B12" s="15"/>
    </row>
    <row r="13" spans="1:2" ht="15">
      <c r="A13" s="17" t="s">
        <v>50</v>
      </c>
      <c r="B13" s="15">
        <v>13929950</v>
      </c>
    </row>
    <row r="14" spans="1:2" ht="15">
      <c r="A14" s="18" t="s">
        <v>3</v>
      </c>
      <c r="B14" s="15"/>
    </row>
    <row r="15" spans="1:2" ht="30">
      <c r="A15" s="17" t="s">
        <v>51</v>
      </c>
      <c r="B15" s="19">
        <v>8390351.66</v>
      </c>
    </row>
    <row r="16" spans="1:2" ht="30">
      <c r="A16" s="17" t="s">
        <v>52</v>
      </c>
      <c r="B16" s="15">
        <v>2879082</v>
      </c>
    </row>
    <row r="17" spans="1:2" ht="15">
      <c r="A17" s="17" t="s">
        <v>231</v>
      </c>
      <c r="B17" s="15">
        <v>32885</v>
      </c>
    </row>
    <row r="18" spans="1:2" ht="15">
      <c r="A18" s="16" t="s">
        <v>10</v>
      </c>
      <c r="B18" s="15"/>
    </row>
    <row r="19" spans="1:2" ht="15">
      <c r="A19" s="18" t="s">
        <v>1</v>
      </c>
      <c r="B19" s="15"/>
    </row>
    <row r="20" spans="1:2" ht="30">
      <c r="A20" s="17" t="s">
        <v>53</v>
      </c>
      <c r="B20" s="15"/>
    </row>
    <row r="21" spans="1:2" ht="30">
      <c r="A21" s="17" t="s">
        <v>54</v>
      </c>
      <c r="B21" s="15">
        <v>1320831.41</v>
      </c>
    </row>
    <row r="22" spans="1:2" ht="15">
      <c r="A22" s="18" t="s">
        <v>3</v>
      </c>
      <c r="B22" s="15"/>
    </row>
    <row r="23" spans="1:2" ht="15">
      <c r="A23" s="17" t="s">
        <v>55</v>
      </c>
      <c r="B23" s="15">
        <v>1971.22</v>
      </c>
    </row>
    <row r="24" spans="1:2" ht="15">
      <c r="A24" s="17" t="s">
        <v>56</v>
      </c>
      <c r="B24" s="15">
        <v>3550</v>
      </c>
    </row>
    <row r="25" spans="1:2" ht="15">
      <c r="A25" s="17" t="s">
        <v>57</v>
      </c>
      <c r="B25" s="15">
        <v>374953.5</v>
      </c>
    </row>
    <row r="26" spans="1:2" ht="15">
      <c r="A26" s="17" t="s">
        <v>58</v>
      </c>
      <c r="B26" s="15">
        <v>32595.24</v>
      </c>
    </row>
    <row r="27" spans="1:2" ht="15">
      <c r="A27" s="17" t="s">
        <v>59</v>
      </c>
      <c r="B27" s="15">
        <v>44315.4</v>
      </c>
    </row>
    <row r="28" spans="1:2" ht="15">
      <c r="A28" s="17" t="s">
        <v>60</v>
      </c>
      <c r="B28" s="15"/>
    </row>
    <row r="29" spans="1:2" ht="15">
      <c r="A29" s="17" t="s">
        <v>61</v>
      </c>
      <c r="B29" s="15"/>
    </row>
    <row r="30" spans="1:2" ht="15">
      <c r="A30" s="17" t="s">
        <v>62</v>
      </c>
      <c r="B30" s="15"/>
    </row>
    <row r="31" spans="1:2" ht="15">
      <c r="A31" s="17" t="s">
        <v>63</v>
      </c>
      <c r="B31" s="15">
        <v>79537.56</v>
      </c>
    </row>
    <row r="32" spans="1:2" ht="15">
      <c r="A32" s="17" t="s">
        <v>64</v>
      </c>
      <c r="B32" s="15"/>
    </row>
    <row r="33" spans="1:2" ht="15">
      <c r="A33" s="17" t="s">
        <v>379</v>
      </c>
      <c r="B33" s="15">
        <v>1702</v>
      </c>
    </row>
    <row r="34" spans="1:2" ht="15">
      <c r="A34" s="17" t="s">
        <v>380</v>
      </c>
      <c r="B34" s="15">
        <v>7970.21</v>
      </c>
    </row>
    <row r="35" spans="1:2" ht="15">
      <c r="A35" s="17" t="s">
        <v>381</v>
      </c>
      <c r="B35" s="15">
        <v>774236.28</v>
      </c>
    </row>
    <row r="36" spans="1:2" ht="30">
      <c r="A36" s="17" t="s">
        <v>65</v>
      </c>
      <c r="B36" s="15">
        <v>61053.2</v>
      </c>
    </row>
    <row r="37" spans="1:2" ht="15">
      <c r="A37" s="18" t="s">
        <v>3</v>
      </c>
      <c r="B37" s="15"/>
    </row>
    <row r="38" spans="1:2" ht="15">
      <c r="A38" s="17" t="s">
        <v>66</v>
      </c>
      <c r="B38" s="15">
        <v>1720</v>
      </c>
    </row>
    <row r="39" spans="1:2" ht="15">
      <c r="A39" s="17" t="s">
        <v>67</v>
      </c>
      <c r="B39" s="15">
        <v>10967.81</v>
      </c>
    </row>
    <row r="40" spans="1:2" ht="15">
      <c r="A40" s="17" t="s">
        <v>68</v>
      </c>
      <c r="B40" s="15"/>
    </row>
    <row r="41" spans="1:2" ht="15">
      <c r="A41" s="17" t="s">
        <v>69</v>
      </c>
      <c r="B41" s="15"/>
    </row>
    <row r="42" spans="1:2" ht="15">
      <c r="A42" s="17" t="s">
        <v>70</v>
      </c>
      <c r="B42" s="15">
        <v>1080</v>
      </c>
    </row>
    <row r="43" spans="1:2" ht="15">
      <c r="A43" s="17" t="s">
        <v>71</v>
      </c>
      <c r="B43" s="15"/>
    </row>
    <row r="44" spans="1:2" ht="15">
      <c r="A44" s="17" t="s">
        <v>72</v>
      </c>
      <c r="B44" s="15"/>
    </row>
    <row r="45" spans="1:2" ht="15">
      <c r="A45" s="17" t="s">
        <v>73</v>
      </c>
      <c r="B45" s="15"/>
    </row>
    <row r="46" spans="1:2" ht="15">
      <c r="A46" s="17" t="s">
        <v>74</v>
      </c>
      <c r="B46" s="15">
        <v>43890.43</v>
      </c>
    </row>
    <row r="47" spans="1:2" ht="15">
      <c r="A47" s="17" t="s">
        <v>75</v>
      </c>
      <c r="B47" s="15"/>
    </row>
    <row r="48" spans="1:2" ht="15">
      <c r="A48" s="17" t="s">
        <v>382</v>
      </c>
      <c r="B48" s="15">
        <v>400</v>
      </c>
    </row>
    <row r="49" spans="1:2" ht="15">
      <c r="A49" s="17" t="s">
        <v>383</v>
      </c>
      <c r="B49" s="15">
        <v>2994.96</v>
      </c>
    </row>
    <row r="50" spans="1:2" ht="15">
      <c r="A50" s="16" t="s">
        <v>76</v>
      </c>
      <c r="B50" s="15"/>
    </row>
    <row r="51" spans="1:2" ht="15">
      <c r="A51" s="18" t="s">
        <v>1</v>
      </c>
      <c r="B51" s="15"/>
    </row>
    <row r="52" spans="1:2" ht="15">
      <c r="A52" s="17" t="s">
        <v>77</v>
      </c>
      <c r="B52" s="15"/>
    </row>
    <row r="53" spans="1:2" ht="30">
      <c r="A53" s="17" t="s">
        <v>78</v>
      </c>
      <c r="B53" s="15">
        <v>8721.28</v>
      </c>
    </row>
    <row r="54" spans="1:2" ht="15">
      <c r="A54" s="18" t="s">
        <v>3</v>
      </c>
      <c r="B54" s="15"/>
    </row>
    <row r="55" spans="1:2" ht="15">
      <c r="A55" s="17" t="s">
        <v>79</v>
      </c>
      <c r="B55" s="15"/>
    </row>
    <row r="56" spans="1:2" ht="15">
      <c r="A56" s="17" t="s">
        <v>80</v>
      </c>
      <c r="B56" s="15">
        <v>5209.75</v>
      </c>
    </row>
    <row r="57" spans="1:2" ht="15">
      <c r="A57" s="17" t="s">
        <v>81</v>
      </c>
      <c r="B57" s="15"/>
    </row>
    <row r="58" spans="1:2" ht="15">
      <c r="A58" s="17" t="s">
        <v>82</v>
      </c>
      <c r="B58" s="15"/>
    </row>
    <row r="59" spans="1:2" ht="15">
      <c r="A59" s="17" t="s">
        <v>83</v>
      </c>
      <c r="B59" s="15">
        <v>1400</v>
      </c>
    </row>
    <row r="60" spans="1:2" ht="15">
      <c r="A60" s="17" t="s">
        <v>84</v>
      </c>
      <c r="B60" s="15">
        <v>1385.73</v>
      </c>
    </row>
    <row r="61" spans="1:2" ht="15">
      <c r="A61" s="17" t="s">
        <v>85</v>
      </c>
      <c r="B61" s="15"/>
    </row>
    <row r="62" spans="1:2" ht="15">
      <c r="A62" s="17" t="s">
        <v>86</v>
      </c>
      <c r="B62" s="15"/>
    </row>
    <row r="63" spans="1:2" ht="15">
      <c r="A63" s="17" t="s">
        <v>87</v>
      </c>
      <c r="B63" s="15"/>
    </row>
    <row r="64" spans="1:2" ht="15">
      <c r="A64" s="17" t="s">
        <v>88</v>
      </c>
      <c r="B64" s="15"/>
    </row>
    <row r="65" spans="1:2" ht="15">
      <c r="A65" s="17" t="s">
        <v>89</v>
      </c>
      <c r="B65" s="15">
        <v>246</v>
      </c>
    </row>
    <row r="66" spans="1:2" ht="15">
      <c r="A66" s="17" t="s">
        <v>90</v>
      </c>
      <c r="B66" s="15"/>
    </row>
    <row r="67" spans="1:2" ht="15">
      <c r="A67" s="17" t="s">
        <v>384</v>
      </c>
      <c r="B67" s="15">
        <v>479.8</v>
      </c>
    </row>
    <row r="68" spans="1:2" ht="15">
      <c r="A68" s="17" t="s">
        <v>385</v>
      </c>
      <c r="B68" s="15"/>
    </row>
    <row r="69" spans="1:2" ht="45">
      <c r="A69" s="17" t="s">
        <v>91</v>
      </c>
      <c r="B69" s="15">
        <v>26184.15</v>
      </c>
    </row>
    <row r="70" spans="1:2" ht="15">
      <c r="A70" s="18" t="s">
        <v>3</v>
      </c>
      <c r="B70" s="15"/>
    </row>
    <row r="71" spans="1:2" ht="15">
      <c r="A71" s="17" t="s">
        <v>92</v>
      </c>
      <c r="B71" s="15">
        <v>5016</v>
      </c>
    </row>
    <row r="72" spans="1:2" ht="15">
      <c r="A72" s="17" t="s">
        <v>93</v>
      </c>
      <c r="B72" s="15">
        <v>370</v>
      </c>
    </row>
    <row r="73" spans="1:2" ht="15">
      <c r="A73" s="17" t="s">
        <v>94</v>
      </c>
      <c r="B73" s="15"/>
    </row>
    <row r="74" spans="1:2" ht="15">
      <c r="A74" s="17" t="s">
        <v>95</v>
      </c>
      <c r="B74" s="15"/>
    </row>
    <row r="75" spans="1:2" ht="15">
      <c r="A75" s="17" t="s">
        <v>96</v>
      </c>
      <c r="B75" s="15">
        <v>1920</v>
      </c>
    </row>
    <row r="76" spans="1:2" ht="15">
      <c r="A76" s="17" t="s">
        <v>97</v>
      </c>
      <c r="B76" s="15">
        <v>7.67</v>
      </c>
    </row>
    <row r="77" spans="1:2" ht="15">
      <c r="A77" s="17" t="s">
        <v>98</v>
      </c>
      <c r="B77" s="15">
        <v>11271.57</v>
      </c>
    </row>
    <row r="78" spans="1:2" ht="15">
      <c r="A78" s="17" t="s">
        <v>99</v>
      </c>
      <c r="B78" s="15"/>
    </row>
    <row r="79" spans="1:2" ht="15">
      <c r="A79" s="17" t="s">
        <v>100</v>
      </c>
      <c r="B79" s="15"/>
    </row>
    <row r="80" spans="1:2" ht="15">
      <c r="A80" s="17" t="s">
        <v>101</v>
      </c>
      <c r="B80" s="15">
        <v>75.1</v>
      </c>
    </row>
    <row r="81" spans="1:2" ht="15">
      <c r="A81" s="17" t="s">
        <v>102</v>
      </c>
      <c r="B81" s="15">
        <v>6423.81</v>
      </c>
    </row>
    <row r="82" spans="1:2" ht="15">
      <c r="A82" s="17" t="s">
        <v>103</v>
      </c>
      <c r="B82" s="15"/>
    </row>
    <row r="83" spans="1:2" ht="15">
      <c r="A83" s="17" t="s">
        <v>104</v>
      </c>
      <c r="B83" s="15"/>
    </row>
    <row r="84" spans="1:2" ht="15">
      <c r="A84" s="17" t="s">
        <v>472</v>
      </c>
      <c r="B84" s="15">
        <v>1100</v>
      </c>
    </row>
  </sheetData>
  <sheetProtection/>
  <mergeCells count="2">
    <mergeCell ref="A1:B1"/>
    <mergeCell ref="A2:B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zoomScale="66" zoomScaleNormal="66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50" sqref="E50"/>
    </sheetView>
  </sheetViews>
  <sheetFormatPr defaultColWidth="0.875" defaultRowHeight="12.75"/>
  <cols>
    <col min="1" max="1" width="93.375" style="21" customWidth="1"/>
    <col min="2" max="2" width="10.125" style="21" customWidth="1"/>
    <col min="3" max="3" width="14.75390625" style="21" customWidth="1"/>
    <col min="4" max="4" width="26.625" style="21" customWidth="1"/>
    <col min="5" max="5" width="28.75390625" style="21" customWidth="1"/>
    <col min="6" max="6" width="22.75390625" style="21" customWidth="1"/>
    <col min="7" max="7" width="25.375" style="21" customWidth="1"/>
    <col min="8" max="8" width="21.125" style="21" customWidth="1"/>
    <col min="9" max="9" width="17.00390625" style="21" customWidth="1"/>
    <col min="10" max="10" width="34.25390625" style="21" customWidth="1"/>
    <col min="11" max="11" width="21.125" style="21" customWidth="1"/>
    <col min="12" max="16384" width="0.875" style="21" customWidth="1"/>
  </cols>
  <sheetData>
    <row r="1" ht="24.75" customHeight="1">
      <c r="K1" s="126" t="s">
        <v>233</v>
      </c>
    </row>
    <row r="2" spans="1:11" ht="24.75" customHeight="1">
      <c r="A2" s="158" t="s">
        <v>214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4.75" customHeight="1">
      <c r="A3" s="159" t="s">
        <v>463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ht="24.75" customHeight="1"/>
    <row r="5" spans="1:11" s="22" customFormat="1" ht="24.75" customHeight="1">
      <c r="A5" s="153" t="s">
        <v>0</v>
      </c>
      <c r="B5" s="153" t="s">
        <v>11</v>
      </c>
      <c r="C5" s="153" t="s">
        <v>113</v>
      </c>
      <c r="D5" s="160" t="s">
        <v>194</v>
      </c>
      <c r="E5" s="161"/>
      <c r="F5" s="161"/>
      <c r="G5" s="161"/>
      <c r="H5" s="161"/>
      <c r="I5" s="161"/>
      <c r="J5" s="161"/>
      <c r="K5" s="161"/>
    </row>
    <row r="6" spans="1:11" s="22" customFormat="1" ht="18.75">
      <c r="A6" s="154"/>
      <c r="B6" s="154"/>
      <c r="C6" s="154"/>
      <c r="D6" s="153" t="s">
        <v>6</v>
      </c>
      <c r="E6" s="156" t="s">
        <v>195</v>
      </c>
      <c r="F6" s="157"/>
      <c r="G6" s="157"/>
      <c r="H6" s="157"/>
      <c r="I6" s="157"/>
      <c r="J6" s="157"/>
      <c r="K6" s="157"/>
    </row>
    <row r="7" spans="1:11" s="22" customFormat="1" ht="15" customHeight="1">
      <c r="A7" s="154"/>
      <c r="B7" s="154"/>
      <c r="C7" s="154"/>
      <c r="D7" s="154"/>
      <c r="E7" s="153" t="s">
        <v>335</v>
      </c>
      <c r="F7" s="153" t="s">
        <v>336</v>
      </c>
      <c r="G7" s="153" t="s">
        <v>105</v>
      </c>
      <c r="H7" s="153" t="s">
        <v>114</v>
      </c>
      <c r="I7" s="153" t="s">
        <v>338</v>
      </c>
      <c r="J7" s="156" t="s">
        <v>106</v>
      </c>
      <c r="K7" s="157"/>
    </row>
    <row r="8" spans="1:11" s="24" customFormat="1" ht="208.5" customHeight="1">
      <c r="A8" s="155"/>
      <c r="B8" s="155"/>
      <c r="C8" s="155"/>
      <c r="D8" s="155"/>
      <c r="E8" s="155"/>
      <c r="F8" s="155"/>
      <c r="G8" s="155"/>
      <c r="H8" s="155"/>
      <c r="I8" s="155"/>
      <c r="J8" s="125" t="s">
        <v>107</v>
      </c>
      <c r="K8" s="125" t="s">
        <v>115</v>
      </c>
    </row>
    <row r="9" spans="1:11" s="24" customFormat="1" ht="1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124" t="s">
        <v>337</v>
      </c>
      <c r="G9" s="32">
        <v>6</v>
      </c>
      <c r="H9" s="32">
        <v>7</v>
      </c>
      <c r="I9" s="23">
        <v>8</v>
      </c>
      <c r="J9" s="23">
        <v>9</v>
      </c>
      <c r="K9" s="23">
        <v>10</v>
      </c>
    </row>
    <row r="10" spans="1:11" s="25" customFormat="1" ht="20.25">
      <c r="A10" s="97" t="s">
        <v>33</v>
      </c>
      <c r="B10" s="101">
        <v>100</v>
      </c>
      <c r="C10" s="102" t="s">
        <v>12</v>
      </c>
      <c r="D10" s="104">
        <f>E10+G10+J10+H10+K10</f>
        <v>33439030</v>
      </c>
      <c r="E10" s="104">
        <f>E16</f>
        <v>27209594</v>
      </c>
      <c r="F10" s="105" t="s">
        <v>12</v>
      </c>
      <c r="G10" s="104">
        <f>G17</f>
        <v>5029436</v>
      </c>
      <c r="H10" s="105">
        <f>H18</f>
        <v>0</v>
      </c>
      <c r="I10" s="105" t="s">
        <v>12</v>
      </c>
      <c r="J10" s="105">
        <f>J11+J12+J13+J14+J19+J20</f>
        <v>1200000</v>
      </c>
      <c r="K10" s="105"/>
    </row>
    <row r="11" spans="1:11" s="25" customFormat="1" ht="29.25" customHeight="1">
      <c r="A11" s="98" t="s">
        <v>116</v>
      </c>
      <c r="B11" s="101">
        <v>110</v>
      </c>
      <c r="C11" s="102">
        <v>120</v>
      </c>
      <c r="D11" s="104">
        <f>J11</f>
        <v>0</v>
      </c>
      <c r="E11" s="105" t="s">
        <v>12</v>
      </c>
      <c r="F11" s="105" t="s">
        <v>12</v>
      </c>
      <c r="G11" s="105" t="s">
        <v>12</v>
      </c>
      <c r="H11" s="105" t="s">
        <v>12</v>
      </c>
      <c r="I11" s="105" t="s">
        <v>12</v>
      </c>
      <c r="J11" s="105"/>
      <c r="K11" s="105" t="s">
        <v>12</v>
      </c>
    </row>
    <row r="12" spans="1:11" s="25" customFormat="1" ht="30" customHeight="1">
      <c r="A12" s="99" t="s">
        <v>13</v>
      </c>
      <c r="B12" s="101">
        <v>120</v>
      </c>
      <c r="C12" s="102">
        <v>130</v>
      </c>
      <c r="D12" s="104">
        <f>J12</f>
        <v>1200000</v>
      </c>
      <c r="E12" s="104"/>
      <c r="F12" s="104" t="s">
        <v>12</v>
      </c>
      <c r="G12" s="104" t="s">
        <v>12</v>
      </c>
      <c r="H12" s="104" t="s">
        <v>12</v>
      </c>
      <c r="I12" s="104" t="s">
        <v>12</v>
      </c>
      <c r="J12" s="104">
        <v>1200000</v>
      </c>
      <c r="K12" s="104"/>
    </row>
    <row r="13" spans="1:11" s="25" customFormat="1" ht="46.5" customHeight="1">
      <c r="A13" s="99" t="s">
        <v>117</v>
      </c>
      <c r="B13" s="101">
        <v>130</v>
      </c>
      <c r="C13" s="102"/>
      <c r="D13" s="104">
        <f>J13</f>
        <v>0</v>
      </c>
      <c r="E13" s="105" t="s">
        <v>12</v>
      </c>
      <c r="F13" s="105" t="s">
        <v>12</v>
      </c>
      <c r="G13" s="105" t="s">
        <v>12</v>
      </c>
      <c r="H13" s="105" t="s">
        <v>12</v>
      </c>
      <c r="I13" s="105" t="s">
        <v>12</v>
      </c>
      <c r="J13" s="105"/>
      <c r="K13" s="105" t="s">
        <v>12</v>
      </c>
    </row>
    <row r="14" spans="1:11" s="25" customFormat="1" ht="60.75" customHeight="1">
      <c r="A14" s="99" t="s">
        <v>118</v>
      </c>
      <c r="B14" s="101">
        <v>140</v>
      </c>
      <c r="C14" s="102"/>
      <c r="D14" s="104">
        <f>J14</f>
        <v>0</v>
      </c>
      <c r="E14" s="104" t="s">
        <v>12</v>
      </c>
      <c r="F14" s="105" t="s">
        <v>12</v>
      </c>
      <c r="G14" s="105" t="s">
        <v>12</v>
      </c>
      <c r="H14" s="105" t="s">
        <v>12</v>
      </c>
      <c r="I14" s="105" t="s">
        <v>12</v>
      </c>
      <c r="J14" s="105"/>
      <c r="K14" s="105" t="s">
        <v>12</v>
      </c>
    </row>
    <row r="15" spans="1:11" s="25" customFormat="1" ht="20.25" customHeight="1">
      <c r="A15" s="99" t="s">
        <v>119</v>
      </c>
      <c r="B15" s="101">
        <v>150</v>
      </c>
      <c r="C15" s="102"/>
      <c r="D15" s="104"/>
      <c r="E15" s="105" t="s">
        <v>12</v>
      </c>
      <c r="F15" s="105" t="s">
        <v>12</v>
      </c>
      <c r="G15" s="105" t="s">
        <v>12</v>
      </c>
      <c r="H15" s="105" t="s">
        <v>12</v>
      </c>
      <c r="I15" s="105" t="s">
        <v>12</v>
      </c>
      <c r="J15" s="105" t="s">
        <v>12</v>
      </c>
      <c r="K15" s="105" t="s">
        <v>12</v>
      </c>
    </row>
    <row r="16" spans="1:11" s="25" customFormat="1" ht="25.5" customHeight="1">
      <c r="A16" s="99" t="s">
        <v>217</v>
      </c>
      <c r="B16" s="101">
        <v>151</v>
      </c>
      <c r="C16" s="102">
        <v>130</v>
      </c>
      <c r="D16" s="104">
        <f>E16</f>
        <v>27209594</v>
      </c>
      <c r="E16" s="105">
        <v>27209594</v>
      </c>
      <c r="F16" s="105" t="s">
        <v>12</v>
      </c>
      <c r="G16" s="105" t="s">
        <v>12</v>
      </c>
      <c r="H16" s="105" t="s">
        <v>12</v>
      </c>
      <c r="I16" s="105" t="s">
        <v>12</v>
      </c>
      <c r="J16" s="105" t="s">
        <v>12</v>
      </c>
      <c r="K16" s="105" t="s">
        <v>12</v>
      </c>
    </row>
    <row r="17" spans="1:11" s="25" customFormat="1" ht="24" customHeight="1">
      <c r="A17" s="99" t="s">
        <v>234</v>
      </c>
      <c r="B17" s="101">
        <v>152</v>
      </c>
      <c r="C17" s="102">
        <v>180</v>
      </c>
      <c r="D17" s="104">
        <f>G17</f>
        <v>5029436</v>
      </c>
      <c r="E17" s="105" t="s">
        <v>12</v>
      </c>
      <c r="F17" s="105" t="s">
        <v>12</v>
      </c>
      <c r="G17" s="105">
        <v>5029436</v>
      </c>
      <c r="H17" s="105" t="s">
        <v>12</v>
      </c>
      <c r="I17" s="105" t="s">
        <v>12</v>
      </c>
      <c r="J17" s="105" t="s">
        <v>12</v>
      </c>
      <c r="K17" s="105" t="s">
        <v>12</v>
      </c>
    </row>
    <row r="18" spans="1:11" s="25" customFormat="1" ht="48.75" customHeight="1">
      <c r="A18" s="99" t="s">
        <v>340</v>
      </c>
      <c r="B18" s="101">
        <v>153</v>
      </c>
      <c r="C18" s="102"/>
      <c r="D18" s="104">
        <f>H18</f>
        <v>0</v>
      </c>
      <c r="E18" s="105" t="s">
        <v>12</v>
      </c>
      <c r="F18" s="105" t="s">
        <v>12</v>
      </c>
      <c r="G18" s="105" t="s">
        <v>12</v>
      </c>
      <c r="H18" s="105"/>
      <c r="I18" s="105" t="s">
        <v>12</v>
      </c>
      <c r="J18" s="105" t="s">
        <v>12</v>
      </c>
      <c r="K18" s="105" t="s">
        <v>12</v>
      </c>
    </row>
    <row r="19" spans="1:11" s="25" customFormat="1" ht="20.25">
      <c r="A19" s="99" t="s">
        <v>120</v>
      </c>
      <c r="B19" s="101">
        <v>160</v>
      </c>
      <c r="C19" s="102"/>
      <c r="D19" s="104">
        <f>J19+K19</f>
        <v>0</v>
      </c>
      <c r="E19" s="105" t="s">
        <v>12</v>
      </c>
      <c r="F19" s="105" t="s">
        <v>12</v>
      </c>
      <c r="G19" s="105" t="s">
        <v>12</v>
      </c>
      <c r="H19" s="105" t="s">
        <v>12</v>
      </c>
      <c r="I19" s="105" t="s">
        <v>12</v>
      </c>
      <c r="J19" s="105"/>
      <c r="K19" s="105"/>
    </row>
    <row r="20" spans="1:11" s="25" customFormat="1" ht="29.25" customHeight="1">
      <c r="A20" s="99" t="s">
        <v>121</v>
      </c>
      <c r="B20" s="101">
        <v>180</v>
      </c>
      <c r="C20" s="102" t="s">
        <v>12</v>
      </c>
      <c r="D20" s="104">
        <f>J20</f>
        <v>0</v>
      </c>
      <c r="E20" s="105" t="s">
        <v>12</v>
      </c>
      <c r="F20" s="105" t="s">
        <v>12</v>
      </c>
      <c r="G20" s="105" t="s">
        <v>12</v>
      </c>
      <c r="H20" s="105" t="s">
        <v>12</v>
      </c>
      <c r="I20" s="105" t="s">
        <v>12</v>
      </c>
      <c r="J20" s="105"/>
      <c r="K20" s="105" t="s">
        <v>12</v>
      </c>
    </row>
    <row r="21" spans="1:11" s="25" customFormat="1" ht="37.5" customHeight="1">
      <c r="A21" s="97" t="s">
        <v>122</v>
      </c>
      <c r="B21" s="101">
        <v>200</v>
      </c>
      <c r="C21" s="102" t="s">
        <v>12</v>
      </c>
      <c r="D21" s="104">
        <f>E21+G21+H21+J21+K21</f>
        <v>33960496.79</v>
      </c>
      <c r="E21" s="105">
        <f>E22+E30+E37+E42+E43+E46</f>
        <v>27590355.89</v>
      </c>
      <c r="F21" s="105" t="s">
        <v>12</v>
      </c>
      <c r="G21" s="105">
        <f>G22+G30+G37+G42+G43+G46</f>
        <v>5029436</v>
      </c>
      <c r="H21" s="105">
        <f>H22+H30+H37+H42+H43+H46</f>
        <v>0</v>
      </c>
      <c r="I21" s="105" t="s">
        <v>12</v>
      </c>
      <c r="J21" s="105">
        <f>J22+J30+J37+J42+J43+J46</f>
        <v>1340704.9</v>
      </c>
      <c r="K21" s="105">
        <f>K22+K30+K37+K46+K42+K43+K46</f>
        <v>0</v>
      </c>
    </row>
    <row r="22" spans="1:11" s="25" customFormat="1" ht="33.75" customHeight="1">
      <c r="A22" s="97" t="s">
        <v>123</v>
      </c>
      <c r="B22" s="101">
        <v>210</v>
      </c>
      <c r="C22" s="102"/>
      <c r="D22" s="104">
        <f>E22+G22+H22+J22+K22</f>
        <v>22755630</v>
      </c>
      <c r="E22" s="105">
        <f>E26+E27+E28+E29</f>
        <v>21101091</v>
      </c>
      <c r="F22" s="105"/>
      <c r="G22" s="105">
        <f>G24+G28+G29</f>
        <v>1068639</v>
      </c>
      <c r="H22" s="105">
        <f>H24+H28+H29</f>
        <v>0</v>
      </c>
      <c r="I22" s="105"/>
      <c r="J22" s="105">
        <f>J24+J28+J29</f>
        <v>585900</v>
      </c>
      <c r="K22" s="105"/>
    </row>
    <row r="23" spans="1:11" s="25" customFormat="1" ht="20.25">
      <c r="A23" s="99" t="s">
        <v>1</v>
      </c>
      <c r="B23" s="101"/>
      <c r="C23" s="102"/>
      <c r="D23" s="104"/>
      <c r="E23" s="105"/>
      <c r="F23" s="105"/>
      <c r="G23" s="105"/>
      <c r="H23" s="105"/>
      <c r="I23" s="105"/>
      <c r="J23" s="105"/>
      <c r="K23" s="105"/>
    </row>
    <row r="24" spans="1:11" s="25" customFormat="1" ht="20.25">
      <c r="A24" s="99" t="s">
        <v>220</v>
      </c>
      <c r="B24" s="101">
        <v>211</v>
      </c>
      <c r="C24" s="102"/>
      <c r="D24" s="104">
        <f>E24+G24+H24+J24+K24</f>
        <v>21631441</v>
      </c>
      <c r="E24" s="105">
        <f>E26+E27</f>
        <v>21045541</v>
      </c>
      <c r="F24" s="105"/>
      <c r="G24" s="105">
        <f>G26+G27</f>
        <v>0</v>
      </c>
      <c r="H24" s="105">
        <f>H26+H27</f>
        <v>0</v>
      </c>
      <c r="I24" s="105"/>
      <c r="J24" s="105">
        <f>J26+J27</f>
        <v>585900</v>
      </c>
      <c r="K24" s="105"/>
    </row>
    <row r="25" spans="1:11" s="25" customFormat="1" ht="20.25">
      <c r="A25" s="99" t="s">
        <v>1</v>
      </c>
      <c r="B25" s="101"/>
      <c r="C25" s="102"/>
      <c r="D25" s="104"/>
      <c r="E25" s="105"/>
      <c r="F25" s="105"/>
      <c r="G25" s="105"/>
      <c r="H25" s="105"/>
      <c r="I25" s="105"/>
      <c r="J25" s="105"/>
      <c r="K25" s="105"/>
    </row>
    <row r="26" spans="1:11" s="25" customFormat="1" ht="37.5" customHeight="1">
      <c r="A26" s="99" t="s">
        <v>219</v>
      </c>
      <c r="B26" s="101"/>
      <c r="C26" s="102">
        <v>111</v>
      </c>
      <c r="D26" s="104">
        <f>E26+G26+H26+J26+K26</f>
        <v>16604363</v>
      </c>
      <c r="E26" s="105">
        <v>16154363</v>
      </c>
      <c r="F26" s="105"/>
      <c r="G26" s="105"/>
      <c r="H26" s="105"/>
      <c r="I26" s="105"/>
      <c r="J26" s="105">
        <v>450000</v>
      </c>
      <c r="K26" s="105"/>
    </row>
    <row r="27" spans="1:11" s="25" customFormat="1" ht="50.25" customHeight="1">
      <c r="A27" s="99" t="s">
        <v>34</v>
      </c>
      <c r="B27" s="101"/>
      <c r="C27" s="102">
        <v>119</v>
      </c>
      <c r="D27" s="104">
        <f>E27+G27+H27+J27+K27</f>
        <v>5027078</v>
      </c>
      <c r="E27" s="105">
        <v>4891178</v>
      </c>
      <c r="F27" s="105"/>
      <c r="G27" s="105"/>
      <c r="H27" s="105"/>
      <c r="I27" s="105"/>
      <c r="J27" s="105">
        <v>135900</v>
      </c>
      <c r="K27" s="105"/>
    </row>
    <row r="28" spans="1:11" s="25" customFormat="1" ht="48.75" customHeight="1">
      <c r="A28" s="99" t="s">
        <v>189</v>
      </c>
      <c r="B28" s="101">
        <v>212</v>
      </c>
      <c r="C28" s="102">
        <v>112</v>
      </c>
      <c r="D28" s="104">
        <f>E28+G28+H28+J28+K28</f>
        <v>1124189</v>
      </c>
      <c r="E28" s="105">
        <v>55550</v>
      </c>
      <c r="F28" s="105"/>
      <c r="G28" s="105">
        <v>1068639</v>
      </c>
      <c r="H28" s="105"/>
      <c r="I28" s="105"/>
      <c r="J28" s="105"/>
      <c r="K28" s="105"/>
    </row>
    <row r="29" spans="1:11" s="25" customFormat="1" ht="44.25" customHeight="1">
      <c r="A29" s="99" t="s">
        <v>190</v>
      </c>
      <c r="B29" s="101">
        <v>213</v>
      </c>
      <c r="C29" s="102">
        <v>113</v>
      </c>
      <c r="D29" s="104">
        <f aca="true" t="shared" si="0" ref="D29:D54">E29+G29+H29+J29+K29</f>
        <v>0</v>
      </c>
      <c r="E29" s="105"/>
      <c r="F29" s="105"/>
      <c r="G29" s="105"/>
      <c r="H29" s="105"/>
      <c r="I29" s="105"/>
      <c r="J29" s="105"/>
      <c r="K29" s="105"/>
    </row>
    <row r="30" spans="1:11" s="25" customFormat="1" ht="27.75" customHeight="1">
      <c r="A30" s="97" t="s">
        <v>218</v>
      </c>
      <c r="B30" s="101">
        <v>220</v>
      </c>
      <c r="C30" s="102"/>
      <c r="D30" s="104">
        <f>E30+G30+H30+J30+K30</f>
        <v>3175526</v>
      </c>
      <c r="E30" s="105"/>
      <c r="F30" s="105"/>
      <c r="G30" s="105">
        <f>G32+G34+G36+G33+G35</f>
        <v>3175526</v>
      </c>
      <c r="H30" s="105"/>
      <c r="I30" s="105"/>
      <c r="J30" s="105"/>
      <c r="K30" s="105"/>
    </row>
    <row r="31" spans="1:11" s="25" customFormat="1" ht="28.5" customHeight="1">
      <c r="A31" s="99" t="s">
        <v>1</v>
      </c>
      <c r="B31" s="101"/>
      <c r="C31" s="102"/>
      <c r="D31" s="104"/>
      <c r="E31" s="105"/>
      <c r="F31" s="105"/>
      <c r="G31" s="105"/>
      <c r="H31" s="105"/>
      <c r="I31" s="105"/>
      <c r="J31" s="105"/>
      <c r="K31" s="105"/>
    </row>
    <row r="32" spans="1:11" s="25" customFormat="1" ht="27.75" customHeight="1">
      <c r="A32" s="99" t="s">
        <v>126</v>
      </c>
      <c r="B32" s="101"/>
      <c r="C32" s="102">
        <v>321</v>
      </c>
      <c r="D32" s="104">
        <f t="shared" si="0"/>
        <v>2155141</v>
      </c>
      <c r="E32" s="105"/>
      <c r="F32" s="105"/>
      <c r="G32" s="105">
        <v>2155141</v>
      </c>
      <c r="H32" s="105"/>
      <c r="I32" s="105"/>
      <c r="J32" s="105"/>
      <c r="K32" s="105"/>
    </row>
    <row r="33" spans="1:11" s="25" customFormat="1" ht="39.75" customHeight="1">
      <c r="A33" s="99" t="s">
        <v>235</v>
      </c>
      <c r="B33" s="101"/>
      <c r="C33" s="102">
        <v>323</v>
      </c>
      <c r="D33" s="104">
        <f t="shared" si="0"/>
        <v>0</v>
      </c>
      <c r="E33" s="105"/>
      <c r="F33" s="105"/>
      <c r="G33" s="105"/>
      <c r="H33" s="105"/>
      <c r="I33" s="105"/>
      <c r="J33" s="105"/>
      <c r="K33" s="105"/>
    </row>
    <row r="34" spans="1:11" s="25" customFormat="1" ht="27.75" customHeight="1">
      <c r="A34" s="99" t="s">
        <v>127</v>
      </c>
      <c r="B34" s="101"/>
      <c r="C34" s="102">
        <v>340</v>
      </c>
      <c r="D34" s="104">
        <f t="shared" si="0"/>
        <v>1020385</v>
      </c>
      <c r="E34" s="105"/>
      <c r="F34" s="105"/>
      <c r="G34" s="105">
        <v>1020385</v>
      </c>
      <c r="H34" s="105"/>
      <c r="I34" s="105"/>
      <c r="J34" s="105"/>
      <c r="K34" s="105"/>
    </row>
    <row r="35" spans="1:11" s="25" customFormat="1" ht="28.5" customHeight="1">
      <c r="A35" s="99" t="s">
        <v>236</v>
      </c>
      <c r="B35" s="101"/>
      <c r="C35" s="102">
        <v>350</v>
      </c>
      <c r="D35" s="104">
        <f t="shared" si="0"/>
        <v>0</v>
      </c>
      <c r="E35" s="105"/>
      <c r="F35" s="105"/>
      <c r="G35" s="105"/>
      <c r="H35" s="105"/>
      <c r="I35" s="105"/>
      <c r="J35" s="105"/>
      <c r="K35" s="105"/>
    </row>
    <row r="36" spans="1:11" s="25" customFormat="1" ht="25.5" customHeight="1">
      <c r="A36" s="99" t="s">
        <v>188</v>
      </c>
      <c r="B36" s="101"/>
      <c r="C36" s="102">
        <v>360</v>
      </c>
      <c r="D36" s="104">
        <f t="shared" si="0"/>
        <v>0</v>
      </c>
      <c r="E36" s="105"/>
      <c r="F36" s="105"/>
      <c r="G36" s="105"/>
      <c r="H36" s="105"/>
      <c r="I36" s="105"/>
      <c r="J36" s="105"/>
      <c r="K36" s="105"/>
    </row>
    <row r="37" spans="1:11" s="25" customFormat="1" ht="27.75" customHeight="1">
      <c r="A37" s="97" t="s">
        <v>198</v>
      </c>
      <c r="B37" s="101">
        <v>230</v>
      </c>
      <c r="C37" s="102"/>
      <c r="D37" s="104">
        <f t="shared" si="0"/>
        <v>575300</v>
      </c>
      <c r="E37" s="105">
        <f>E39+E40+E41</f>
        <v>530300</v>
      </c>
      <c r="F37" s="105"/>
      <c r="G37" s="105"/>
      <c r="H37" s="105"/>
      <c r="I37" s="105"/>
      <c r="J37" s="105">
        <f>J41</f>
        <v>45000</v>
      </c>
      <c r="K37" s="105"/>
    </row>
    <row r="38" spans="1:11" s="25" customFormat="1" ht="22.5" customHeight="1">
      <c r="A38" s="99" t="s">
        <v>124</v>
      </c>
      <c r="B38" s="101"/>
      <c r="C38" s="102"/>
      <c r="D38" s="104"/>
      <c r="E38" s="105"/>
      <c r="F38" s="105"/>
      <c r="G38" s="105"/>
      <c r="H38" s="105"/>
      <c r="I38" s="105"/>
      <c r="J38" s="105"/>
      <c r="K38" s="105"/>
    </row>
    <row r="39" spans="1:11" s="25" customFormat="1" ht="29.25" customHeight="1">
      <c r="A39" s="99" t="s">
        <v>129</v>
      </c>
      <c r="B39" s="101"/>
      <c r="C39" s="102">
        <v>851</v>
      </c>
      <c r="D39" s="104">
        <f t="shared" si="0"/>
        <v>455300</v>
      </c>
      <c r="E39" s="105">
        <v>455300</v>
      </c>
      <c r="F39" s="105"/>
      <c r="G39" s="105"/>
      <c r="H39" s="105"/>
      <c r="I39" s="105"/>
      <c r="J39" s="105"/>
      <c r="K39" s="105"/>
    </row>
    <row r="40" spans="1:11" s="25" customFormat="1" ht="28.5" customHeight="1">
      <c r="A40" s="99" t="s">
        <v>128</v>
      </c>
      <c r="B40" s="101"/>
      <c r="C40" s="102">
        <v>852</v>
      </c>
      <c r="D40" s="104">
        <f t="shared" si="0"/>
        <v>75000</v>
      </c>
      <c r="E40" s="105">
        <v>75000</v>
      </c>
      <c r="F40" s="105"/>
      <c r="G40" s="105"/>
      <c r="H40" s="105"/>
      <c r="I40" s="105"/>
      <c r="J40" s="105"/>
      <c r="K40" s="105"/>
    </row>
    <row r="41" spans="1:11" s="25" customFormat="1" ht="27" customHeight="1">
      <c r="A41" s="99" t="s">
        <v>130</v>
      </c>
      <c r="B41" s="101"/>
      <c r="C41" s="102">
        <v>853</v>
      </c>
      <c r="D41" s="104">
        <f t="shared" si="0"/>
        <v>45000</v>
      </c>
      <c r="E41" s="105"/>
      <c r="F41" s="105"/>
      <c r="G41" s="105"/>
      <c r="H41" s="105"/>
      <c r="I41" s="105"/>
      <c r="J41" s="105">
        <v>45000</v>
      </c>
      <c r="K41" s="105"/>
    </row>
    <row r="42" spans="1:11" s="25" customFormat="1" ht="29.25" customHeight="1">
      <c r="A42" s="99" t="s">
        <v>221</v>
      </c>
      <c r="B42" s="101">
        <v>240</v>
      </c>
      <c r="C42" s="102"/>
      <c r="D42" s="104">
        <f t="shared" si="0"/>
        <v>0</v>
      </c>
      <c r="E42" s="105"/>
      <c r="F42" s="105"/>
      <c r="G42" s="105"/>
      <c r="H42" s="105"/>
      <c r="I42" s="105"/>
      <c r="J42" s="105"/>
      <c r="K42" s="105"/>
    </row>
    <row r="43" spans="1:11" s="25" customFormat="1" ht="40.5" customHeight="1">
      <c r="A43" s="97" t="s">
        <v>222</v>
      </c>
      <c r="B43" s="101">
        <v>250</v>
      </c>
      <c r="C43" s="102"/>
      <c r="D43" s="104">
        <f t="shared" si="0"/>
        <v>0</v>
      </c>
      <c r="E43" s="105">
        <f>E44+E45</f>
        <v>0</v>
      </c>
      <c r="F43" s="105"/>
      <c r="G43" s="105">
        <f>G44+G45</f>
        <v>0</v>
      </c>
      <c r="H43" s="105"/>
      <c r="I43" s="105"/>
      <c r="J43" s="105">
        <f>J44+J45</f>
        <v>0</v>
      </c>
      <c r="K43" s="105"/>
    </row>
    <row r="44" spans="1:11" s="25" customFormat="1" ht="43.5" customHeight="1">
      <c r="A44" s="99" t="s">
        <v>237</v>
      </c>
      <c r="B44" s="101"/>
      <c r="C44" s="102">
        <v>416</v>
      </c>
      <c r="D44" s="104">
        <f t="shared" si="0"/>
        <v>0</v>
      </c>
      <c r="E44" s="105"/>
      <c r="F44" s="105"/>
      <c r="G44" s="105"/>
      <c r="H44" s="104"/>
      <c r="I44" s="104"/>
      <c r="J44" s="104"/>
      <c r="K44" s="104"/>
    </row>
    <row r="45" spans="1:11" s="25" customFormat="1" ht="45.75" customHeight="1">
      <c r="A45" s="99" t="s">
        <v>193</v>
      </c>
      <c r="B45" s="101"/>
      <c r="C45" s="102">
        <v>831</v>
      </c>
      <c r="D45" s="104">
        <f t="shared" si="0"/>
        <v>0</v>
      </c>
      <c r="E45" s="105"/>
      <c r="F45" s="105"/>
      <c r="G45" s="105"/>
      <c r="H45" s="104"/>
      <c r="I45" s="104"/>
      <c r="J45" s="104"/>
      <c r="K45" s="104"/>
    </row>
    <row r="46" spans="1:11" s="25" customFormat="1" ht="33" customHeight="1">
      <c r="A46" s="97" t="s">
        <v>196</v>
      </c>
      <c r="B46" s="101">
        <v>260</v>
      </c>
      <c r="C46" s="102"/>
      <c r="D46" s="104">
        <f>E46+G46+H46+J46+K46</f>
        <v>7454040.79</v>
      </c>
      <c r="E46" s="105">
        <f>E49</f>
        <v>5958964.89</v>
      </c>
      <c r="F46" s="105"/>
      <c r="G46" s="105">
        <f>G49</f>
        <v>785271</v>
      </c>
      <c r="H46" s="105"/>
      <c r="I46" s="105"/>
      <c r="J46" s="105">
        <f>J49</f>
        <v>709804.9</v>
      </c>
      <c r="K46" s="105"/>
    </row>
    <row r="47" spans="1:11" s="25" customFormat="1" ht="27.75" customHeight="1">
      <c r="A47" s="99" t="s">
        <v>1</v>
      </c>
      <c r="B47" s="101"/>
      <c r="C47" s="102"/>
      <c r="D47" s="104">
        <f t="shared" si="0"/>
        <v>0</v>
      </c>
      <c r="E47" s="105"/>
      <c r="F47" s="105"/>
      <c r="G47" s="105"/>
      <c r="H47" s="104"/>
      <c r="I47" s="104"/>
      <c r="J47" s="104"/>
      <c r="K47" s="104"/>
    </row>
    <row r="48" spans="1:11" s="25" customFormat="1" ht="54" customHeight="1">
      <c r="A48" s="99" t="s">
        <v>191</v>
      </c>
      <c r="B48" s="101"/>
      <c r="C48" s="102">
        <v>243</v>
      </c>
      <c r="D48" s="104">
        <f>E48+G48+H48+J48+K48</f>
        <v>0</v>
      </c>
      <c r="E48" s="105"/>
      <c r="F48" s="105"/>
      <c r="G48" s="105"/>
      <c r="H48" s="105"/>
      <c r="I48" s="105"/>
      <c r="J48" s="105"/>
      <c r="K48" s="105"/>
    </row>
    <row r="49" spans="1:11" s="25" customFormat="1" ht="60" customHeight="1">
      <c r="A49" s="99" t="s">
        <v>192</v>
      </c>
      <c r="B49" s="101"/>
      <c r="C49" s="102">
        <v>244</v>
      </c>
      <c r="D49" s="104">
        <f>E49+G49+H49+J49+K49</f>
        <v>7454040.79</v>
      </c>
      <c r="E49" s="104">
        <v>5958964.89</v>
      </c>
      <c r="F49" s="104"/>
      <c r="G49" s="104">
        <v>785271</v>
      </c>
      <c r="H49" s="105"/>
      <c r="I49" s="105"/>
      <c r="J49" s="105">
        <v>709804.9</v>
      </c>
      <c r="K49" s="105"/>
    </row>
    <row r="50" spans="1:11" s="25" customFormat="1" ht="26.25" customHeight="1">
      <c r="A50" s="99" t="s">
        <v>1</v>
      </c>
      <c r="B50" s="101"/>
      <c r="C50" s="102"/>
      <c r="D50" s="104">
        <f t="shared" si="0"/>
        <v>0</v>
      </c>
      <c r="E50" s="105"/>
      <c r="F50" s="105"/>
      <c r="G50" s="105"/>
      <c r="H50" s="105"/>
      <c r="I50" s="105"/>
      <c r="J50" s="105"/>
      <c r="K50" s="105"/>
    </row>
    <row r="51" spans="1:11" s="25" customFormat="1" ht="33.75" customHeight="1">
      <c r="A51" s="99" t="s">
        <v>197</v>
      </c>
      <c r="B51" s="101"/>
      <c r="C51" s="102"/>
      <c r="D51" s="104">
        <f t="shared" si="0"/>
        <v>4675948</v>
      </c>
      <c r="E51" s="104">
        <v>4461048</v>
      </c>
      <c r="F51" s="104"/>
      <c r="G51" s="104"/>
      <c r="H51" s="104"/>
      <c r="I51" s="104"/>
      <c r="J51" s="104">
        <v>214900</v>
      </c>
      <c r="K51" s="104"/>
    </row>
    <row r="52" spans="1:11" s="25" customFormat="1" ht="34.5" customHeight="1">
      <c r="A52" s="99" t="s">
        <v>125</v>
      </c>
      <c r="B52" s="101"/>
      <c r="C52" s="102"/>
      <c r="D52" s="104">
        <f t="shared" si="0"/>
        <v>0</v>
      </c>
      <c r="E52" s="105"/>
      <c r="F52" s="105"/>
      <c r="G52" s="105"/>
      <c r="H52" s="105"/>
      <c r="I52" s="105"/>
      <c r="J52" s="105"/>
      <c r="K52" s="105"/>
    </row>
    <row r="53" spans="1:11" s="25" customFormat="1" ht="53.25" customHeight="1">
      <c r="A53" s="100" t="s">
        <v>339</v>
      </c>
      <c r="B53" s="103"/>
      <c r="C53" s="102"/>
      <c r="D53" s="104">
        <f t="shared" si="0"/>
        <v>785271</v>
      </c>
      <c r="E53" s="105"/>
      <c r="F53" s="105"/>
      <c r="G53" s="105">
        <v>785271</v>
      </c>
      <c r="H53" s="105"/>
      <c r="I53" s="105"/>
      <c r="J53" s="105"/>
      <c r="K53" s="105"/>
    </row>
    <row r="54" spans="1:11" s="25" customFormat="1" ht="45" customHeight="1">
      <c r="A54" s="99" t="s">
        <v>237</v>
      </c>
      <c r="B54" s="101"/>
      <c r="C54" s="102">
        <v>416</v>
      </c>
      <c r="D54" s="104">
        <f t="shared" si="0"/>
        <v>0</v>
      </c>
      <c r="E54" s="105"/>
      <c r="F54" s="105"/>
      <c r="G54" s="105"/>
      <c r="H54" s="105"/>
      <c r="I54" s="105"/>
      <c r="J54" s="105"/>
      <c r="K54" s="105"/>
    </row>
    <row r="55" spans="1:11" s="25" customFormat="1" ht="21" customHeight="1">
      <c r="A55" s="99" t="s">
        <v>7</v>
      </c>
      <c r="B55" s="101">
        <v>300</v>
      </c>
      <c r="C55" s="102" t="s">
        <v>12</v>
      </c>
      <c r="D55" s="104"/>
      <c r="E55" s="105"/>
      <c r="F55" s="105"/>
      <c r="G55" s="105"/>
      <c r="H55" s="105"/>
      <c r="I55" s="105"/>
      <c r="J55" s="105">
        <v>0</v>
      </c>
      <c r="K55" s="105"/>
    </row>
    <row r="56" spans="1:11" s="25" customFormat="1" ht="20.25">
      <c r="A56" s="99" t="s">
        <v>1</v>
      </c>
      <c r="B56" s="101"/>
      <c r="C56" s="102"/>
      <c r="D56" s="104"/>
      <c r="E56" s="104"/>
      <c r="F56" s="104"/>
      <c r="G56" s="104"/>
      <c r="H56" s="104"/>
      <c r="I56" s="104"/>
      <c r="J56" s="104"/>
      <c r="K56" s="104"/>
    </row>
    <row r="57" spans="1:11" s="25" customFormat="1" ht="20.25">
      <c r="A57" s="99" t="s">
        <v>14</v>
      </c>
      <c r="B57" s="101">
        <v>310</v>
      </c>
      <c r="C57" s="102"/>
      <c r="D57" s="104"/>
      <c r="E57" s="105"/>
      <c r="F57" s="105"/>
      <c r="G57" s="105"/>
      <c r="H57" s="105"/>
      <c r="I57" s="105"/>
      <c r="J57" s="105"/>
      <c r="K57" s="105"/>
    </row>
    <row r="58" spans="1:11" s="25" customFormat="1" ht="20.25">
      <c r="A58" s="99" t="s">
        <v>15</v>
      </c>
      <c r="B58" s="101">
        <v>320</v>
      </c>
      <c r="C58" s="102"/>
      <c r="D58" s="104"/>
      <c r="E58" s="105"/>
      <c r="F58" s="105"/>
      <c r="G58" s="105"/>
      <c r="H58" s="105"/>
      <c r="I58" s="105"/>
      <c r="J58" s="105"/>
      <c r="K58" s="105"/>
    </row>
    <row r="59" spans="1:11" s="25" customFormat="1" ht="20.25">
      <c r="A59" s="99" t="s">
        <v>16</v>
      </c>
      <c r="B59" s="101">
        <v>400</v>
      </c>
      <c r="C59" s="102"/>
      <c r="D59" s="104"/>
      <c r="E59" s="105"/>
      <c r="F59" s="105"/>
      <c r="G59" s="105"/>
      <c r="H59" s="105"/>
      <c r="I59" s="105"/>
      <c r="J59" s="105"/>
      <c r="K59" s="105"/>
    </row>
    <row r="60" spans="1:11" s="25" customFormat="1" ht="20.25">
      <c r="A60" s="99" t="s">
        <v>1</v>
      </c>
      <c r="B60" s="101"/>
      <c r="C60" s="102"/>
      <c r="D60" s="104"/>
      <c r="E60" s="105"/>
      <c r="F60" s="105"/>
      <c r="G60" s="105"/>
      <c r="H60" s="105"/>
      <c r="I60" s="105"/>
      <c r="J60" s="105"/>
      <c r="K60" s="105"/>
    </row>
    <row r="61" spans="1:11" s="25" customFormat="1" ht="20.25">
      <c r="A61" s="99" t="s">
        <v>17</v>
      </c>
      <c r="B61" s="101">
        <v>410</v>
      </c>
      <c r="C61" s="102"/>
      <c r="D61" s="104"/>
      <c r="E61" s="105"/>
      <c r="F61" s="105"/>
      <c r="G61" s="105"/>
      <c r="H61" s="105"/>
      <c r="I61" s="105"/>
      <c r="J61" s="105"/>
      <c r="K61" s="105"/>
    </row>
    <row r="62" spans="1:11" s="25" customFormat="1" ht="20.25">
      <c r="A62" s="99" t="s">
        <v>18</v>
      </c>
      <c r="B62" s="101">
        <v>420</v>
      </c>
      <c r="C62" s="102"/>
      <c r="D62" s="104"/>
      <c r="E62" s="105"/>
      <c r="F62" s="105"/>
      <c r="G62" s="105"/>
      <c r="H62" s="105"/>
      <c r="I62" s="105"/>
      <c r="J62" s="105"/>
      <c r="K62" s="105"/>
    </row>
    <row r="63" spans="1:11" s="25" customFormat="1" ht="20.25">
      <c r="A63" s="99" t="s">
        <v>19</v>
      </c>
      <c r="B63" s="101">
        <v>500</v>
      </c>
      <c r="C63" s="102" t="s">
        <v>12</v>
      </c>
      <c r="D63" s="104">
        <f>E63+J63</f>
        <v>521466.79000000004</v>
      </c>
      <c r="E63" s="105">
        <v>380761.89</v>
      </c>
      <c r="F63" s="105"/>
      <c r="G63" s="105"/>
      <c r="H63" s="105"/>
      <c r="I63" s="105"/>
      <c r="J63" s="105">
        <v>140704.9</v>
      </c>
      <c r="K63" s="105"/>
    </row>
    <row r="64" spans="1:11" s="25" customFormat="1" ht="20.25">
      <c r="A64" s="99" t="s">
        <v>20</v>
      </c>
      <c r="B64" s="101">
        <v>600</v>
      </c>
      <c r="C64" s="102" t="s">
        <v>12</v>
      </c>
      <c r="D64" s="104"/>
      <c r="E64" s="105"/>
      <c r="F64" s="105"/>
      <c r="G64" s="105"/>
      <c r="H64" s="105"/>
      <c r="I64" s="105"/>
      <c r="J64" s="105"/>
      <c r="K64" s="105"/>
    </row>
    <row r="65" spans="1:11" s="25" customFormat="1" ht="20.25">
      <c r="A65" s="99" t="s">
        <v>131</v>
      </c>
      <c r="B65" s="99"/>
      <c r="C65" s="102"/>
      <c r="D65" s="104"/>
      <c r="E65" s="104"/>
      <c r="F65" s="104"/>
      <c r="G65" s="104"/>
      <c r="H65" s="104"/>
      <c r="I65" s="104"/>
      <c r="J65" s="104"/>
      <c r="K65" s="104"/>
    </row>
    <row r="66" spans="1:11" s="25" customFormat="1" ht="81">
      <c r="A66" s="99" t="s">
        <v>132</v>
      </c>
      <c r="B66" s="99"/>
      <c r="C66" s="102"/>
      <c r="D66" s="104"/>
      <c r="E66" s="105"/>
      <c r="F66" s="105"/>
      <c r="G66" s="105"/>
      <c r="H66" s="105"/>
      <c r="I66" s="105"/>
      <c r="J66" s="105"/>
      <c r="K66" s="105"/>
    </row>
    <row r="67" spans="1:11" s="25" customFormat="1" ht="20.25">
      <c r="A67" s="99" t="s">
        <v>133</v>
      </c>
      <c r="B67" s="99"/>
      <c r="C67" s="102"/>
      <c r="D67" s="104"/>
      <c r="E67" s="105"/>
      <c r="F67" s="105"/>
      <c r="G67" s="105"/>
      <c r="H67" s="105"/>
      <c r="I67" s="105"/>
      <c r="J67" s="105"/>
      <c r="K67" s="105"/>
    </row>
    <row r="69" spans="7:11" ht="15">
      <c r="G69" s="30"/>
      <c r="H69" s="30"/>
      <c r="I69" s="30"/>
      <c r="J69" s="30"/>
      <c r="K69" s="30"/>
    </row>
    <row r="70" spans="1:7" ht="18.75">
      <c r="A70" s="83"/>
      <c r="B70" s="83"/>
      <c r="C70" s="83"/>
      <c r="D70" s="83"/>
      <c r="E70" s="83"/>
      <c r="F70" s="83"/>
      <c r="G70" s="83"/>
    </row>
  </sheetData>
  <sheetProtection/>
  <mergeCells count="14">
    <mergeCell ref="A2:K2"/>
    <mergeCell ref="A3:K3"/>
    <mergeCell ref="A5:A8"/>
    <mergeCell ref="B5:B8"/>
    <mergeCell ref="C5:C8"/>
    <mergeCell ref="D5:K5"/>
    <mergeCell ref="D6:D8"/>
    <mergeCell ref="E6:K6"/>
    <mergeCell ref="E7:E8"/>
    <mergeCell ref="F7:F8"/>
    <mergeCell ref="G7:G8"/>
    <mergeCell ref="H7:H8"/>
    <mergeCell ref="I7:I8"/>
    <mergeCell ref="J7:K7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="66" zoomScaleNormal="66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7" sqref="F27"/>
    </sheetView>
  </sheetViews>
  <sheetFormatPr defaultColWidth="0.875" defaultRowHeight="12.75"/>
  <cols>
    <col min="1" max="1" width="93.375" style="21" customWidth="1"/>
    <col min="2" max="2" width="10.125" style="21" customWidth="1"/>
    <col min="3" max="3" width="14.75390625" style="21" customWidth="1"/>
    <col min="4" max="4" width="26.625" style="21" customWidth="1"/>
    <col min="5" max="5" width="28.75390625" style="21" customWidth="1"/>
    <col min="6" max="6" width="22.75390625" style="21" customWidth="1"/>
    <col min="7" max="7" width="25.375" style="21" customWidth="1"/>
    <col min="8" max="8" width="21.125" style="21" customWidth="1"/>
    <col min="9" max="9" width="17.00390625" style="21" customWidth="1"/>
    <col min="10" max="10" width="34.25390625" style="21" customWidth="1"/>
    <col min="11" max="11" width="21.125" style="21" customWidth="1"/>
    <col min="12" max="16384" width="0.875" style="21" customWidth="1"/>
  </cols>
  <sheetData>
    <row r="1" ht="24.75" customHeight="1">
      <c r="K1" s="126" t="s">
        <v>233</v>
      </c>
    </row>
    <row r="2" spans="1:11" ht="24.75" customHeight="1">
      <c r="A2" s="158" t="s">
        <v>214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4.75" customHeight="1">
      <c r="A3" s="158" t="s">
        <v>460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ht="24.75" customHeight="1"/>
    <row r="5" spans="1:11" s="22" customFormat="1" ht="24.75" customHeight="1">
      <c r="A5" s="153" t="s">
        <v>0</v>
      </c>
      <c r="B5" s="153" t="s">
        <v>11</v>
      </c>
      <c r="C5" s="153" t="s">
        <v>113</v>
      </c>
      <c r="D5" s="160" t="s">
        <v>194</v>
      </c>
      <c r="E5" s="161"/>
      <c r="F5" s="161"/>
      <c r="G5" s="161"/>
      <c r="H5" s="161"/>
      <c r="I5" s="161"/>
      <c r="J5" s="161"/>
      <c r="K5" s="161"/>
    </row>
    <row r="6" spans="1:11" s="22" customFormat="1" ht="18.75">
      <c r="A6" s="154"/>
      <c r="B6" s="154"/>
      <c r="C6" s="154"/>
      <c r="D6" s="153" t="s">
        <v>6</v>
      </c>
      <c r="E6" s="156" t="s">
        <v>195</v>
      </c>
      <c r="F6" s="157"/>
      <c r="G6" s="157"/>
      <c r="H6" s="157"/>
      <c r="I6" s="157"/>
      <c r="J6" s="157"/>
      <c r="K6" s="157"/>
    </row>
    <row r="7" spans="1:11" s="22" customFormat="1" ht="15" customHeight="1">
      <c r="A7" s="154"/>
      <c r="B7" s="154"/>
      <c r="C7" s="154"/>
      <c r="D7" s="154"/>
      <c r="E7" s="153" t="s">
        <v>335</v>
      </c>
      <c r="F7" s="153" t="s">
        <v>336</v>
      </c>
      <c r="G7" s="153" t="s">
        <v>105</v>
      </c>
      <c r="H7" s="153" t="s">
        <v>114</v>
      </c>
      <c r="I7" s="153" t="s">
        <v>338</v>
      </c>
      <c r="J7" s="156" t="s">
        <v>106</v>
      </c>
      <c r="K7" s="157"/>
    </row>
    <row r="8" spans="1:11" s="24" customFormat="1" ht="208.5" customHeight="1">
      <c r="A8" s="155"/>
      <c r="B8" s="155"/>
      <c r="C8" s="155"/>
      <c r="D8" s="155"/>
      <c r="E8" s="155"/>
      <c r="F8" s="155"/>
      <c r="G8" s="155"/>
      <c r="H8" s="155"/>
      <c r="I8" s="155"/>
      <c r="J8" s="125" t="s">
        <v>107</v>
      </c>
      <c r="K8" s="125" t="s">
        <v>115</v>
      </c>
    </row>
    <row r="9" spans="1:11" s="24" customFormat="1" ht="1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124" t="s">
        <v>337</v>
      </c>
      <c r="G9" s="32">
        <v>6</v>
      </c>
      <c r="H9" s="32">
        <v>7</v>
      </c>
      <c r="I9" s="23">
        <v>8</v>
      </c>
      <c r="J9" s="23">
        <v>9</v>
      </c>
      <c r="K9" s="23">
        <v>10</v>
      </c>
    </row>
    <row r="10" spans="1:11" s="25" customFormat="1" ht="20.25">
      <c r="A10" s="97" t="s">
        <v>33</v>
      </c>
      <c r="B10" s="101">
        <v>100</v>
      </c>
      <c r="C10" s="102" t="s">
        <v>12</v>
      </c>
      <c r="D10" s="104">
        <f>E10+G10+J10+H10+K10</f>
        <v>35833830</v>
      </c>
      <c r="E10" s="104">
        <f>E16</f>
        <v>29604394</v>
      </c>
      <c r="F10" s="105" t="s">
        <v>12</v>
      </c>
      <c r="G10" s="104">
        <f>G17</f>
        <v>5029436</v>
      </c>
      <c r="H10" s="105">
        <f>H18</f>
        <v>0</v>
      </c>
      <c r="I10" s="105" t="s">
        <v>12</v>
      </c>
      <c r="J10" s="105">
        <f>J11+J12+J13+J14+J19+J20</f>
        <v>1200000</v>
      </c>
      <c r="K10" s="105"/>
    </row>
    <row r="11" spans="1:11" s="25" customFormat="1" ht="29.25" customHeight="1">
      <c r="A11" s="98" t="s">
        <v>116</v>
      </c>
      <c r="B11" s="101">
        <v>110</v>
      </c>
      <c r="C11" s="102">
        <v>120</v>
      </c>
      <c r="D11" s="104">
        <f>J11</f>
        <v>0</v>
      </c>
      <c r="E11" s="105" t="s">
        <v>12</v>
      </c>
      <c r="F11" s="105" t="s">
        <v>12</v>
      </c>
      <c r="G11" s="105" t="s">
        <v>12</v>
      </c>
      <c r="H11" s="105" t="s">
        <v>12</v>
      </c>
      <c r="I11" s="105" t="s">
        <v>12</v>
      </c>
      <c r="J11" s="105"/>
      <c r="K11" s="105" t="s">
        <v>12</v>
      </c>
    </row>
    <row r="12" spans="1:11" s="25" customFormat="1" ht="30" customHeight="1">
      <c r="A12" s="99" t="s">
        <v>13</v>
      </c>
      <c r="B12" s="101">
        <v>120</v>
      </c>
      <c r="C12" s="102">
        <v>130</v>
      </c>
      <c r="D12" s="104">
        <f>J12</f>
        <v>0</v>
      </c>
      <c r="E12" s="104"/>
      <c r="F12" s="104" t="s">
        <v>12</v>
      </c>
      <c r="G12" s="104" t="s">
        <v>12</v>
      </c>
      <c r="H12" s="104" t="s">
        <v>12</v>
      </c>
      <c r="I12" s="104" t="s">
        <v>12</v>
      </c>
      <c r="J12" s="104"/>
      <c r="K12" s="104"/>
    </row>
    <row r="13" spans="1:11" s="25" customFormat="1" ht="46.5" customHeight="1">
      <c r="A13" s="99" t="s">
        <v>117</v>
      </c>
      <c r="B13" s="101">
        <v>130</v>
      </c>
      <c r="C13" s="102"/>
      <c r="D13" s="104">
        <f>J13</f>
        <v>1200000</v>
      </c>
      <c r="E13" s="105" t="s">
        <v>12</v>
      </c>
      <c r="F13" s="105" t="s">
        <v>12</v>
      </c>
      <c r="G13" s="105" t="s">
        <v>12</v>
      </c>
      <c r="H13" s="105" t="s">
        <v>12</v>
      </c>
      <c r="I13" s="105" t="s">
        <v>12</v>
      </c>
      <c r="J13" s="105">
        <v>1200000</v>
      </c>
      <c r="K13" s="105" t="s">
        <v>12</v>
      </c>
    </row>
    <row r="14" spans="1:11" s="25" customFormat="1" ht="60.75" customHeight="1">
      <c r="A14" s="99" t="s">
        <v>118</v>
      </c>
      <c r="B14" s="101">
        <v>140</v>
      </c>
      <c r="C14" s="102"/>
      <c r="D14" s="104">
        <f>J14</f>
        <v>0</v>
      </c>
      <c r="E14" s="104" t="s">
        <v>12</v>
      </c>
      <c r="F14" s="105" t="s">
        <v>12</v>
      </c>
      <c r="G14" s="105" t="s">
        <v>12</v>
      </c>
      <c r="H14" s="105" t="s">
        <v>12</v>
      </c>
      <c r="I14" s="105" t="s">
        <v>12</v>
      </c>
      <c r="J14" s="105"/>
      <c r="K14" s="105" t="s">
        <v>12</v>
      </c>
    </row>
    <row r="15" spans="1:11" s="25" customFormat="1" ht="20.25" customHeight="1">
      <c r="A15" s="99" t="s">
        <v>119</v>
      </c>
      <c r="B15" s="101">
        <v>150</v>
      </c>
      <c r="C15" s="102"/>
      <c r="D15" s="104"/>
      <c r="E15" s="105" t="s">
        <v>12</v>
      </c>
      <c r="F15" s="105" t="s">
        <v>12</v>
      </c>
      <c r="G15" s="105" t="s">
        <v>12</v>
      </c>
      <c r="H15" s="105" t="s">
        <v>12</v>
      </c>
      <c r="I15" s="105" t="s">
        <v>12</v>
      </c>
      <c r="J15" s="105" t="s">
        <v>12</v>
      </c>
      <c r="K15" s="105" t="s">
        <v>12</v>
      </c>
    </row>
    <row r="16" spans="1:11" s="25" customFormat="1" ht="25.5" customHeight="1">
      <c r="A16" s="99" t="s">
        <v>217</v>
      </c>
      <c r="B16" s="101">
        <v>151</v>
      </c>
      <c r="C16" s="102">
        <v>130</v>
      </c>
      <c r="D16" s="104">
        <f>E16</f>
        <v>29604394</v>
      </c>
      <c r="E16" s="105">
        <v>29604394</v>
      </c>
      <c r="F16" s="105" t="s">
        <v>12</v>
      </c>
      <c r="G16" s="105" t="s">
        <v>12</v>
      </c>
      <c r="H16" s="105" t="s">
        <v>12</v>
      </c>
      <c r="I16" s="105" t="s">
        <v>12</v>
      </c>
      <c r="J16" s="105" t="s">
        <v>12</v>
      </c>
      <c r="K16" s="105" t="s">
        <v>12</v>
      </c>
    </row>
    <row r="17" spans="1:11" s="25" customFormat="1" ht="24" customHeight="1">
      <c r="A17" s="99" t="s">
        <v>234</v>
      </c>
      <c r="B17" s="101">
        <v>152</v>
      </c>
      <c r="C17" s="102">
        <v>180</v>
      </c>
      <c r="D17" s="104">
        <f>G17</f>
        <v>5029436</v>
      </c>
      <c r="E17" s="105" t="s">
        <v>12</v>
      </c>
      <c r="F17" s="105" t="s">
        <v>12</v>
      </c>
      <c r="G17" s="105">
        <v>5029436</v>
      </c>
      <c r="H17" s="105" t="s">
        <v>12</v>
      </c>
      <c r="I17" s="105" t="s">
        <v>12</v>
      </c>
      <c r="J17" s="105" t="s">
        <v>12</v>
      </c>
      <c r="K17" s="105" t="s">
        <v>12</v>
      </c>
    </row>
    <row r="18" spans="1:11" s="25" customFormat="1" ht="48.75" customHeight="1">
      <c r="A18" s="99" t="s">
        <v>340</v>
      </c>
      <c r="B18" s="101">
        <v>153</v>
      </c>
      <c r="C18" s="102"/>
      <c r="D18" s="104">
        <f>H18</f>
        <v>0</v>
      </c>
      <c r="E18" s="105" t="s">
        <v>12</v>
      </c>
      <c r="F18" s="105" t="s">
        <v>12</v>
      </c>
      <c r="G18" s="105" t="s">
        <v>12</v>
      </c>
      <c r="H18" s="105"/>
      <c r="I18" s="105" t="s">
        <v>12</v>
      </c>
      <c r="J18" s="105" t="s">
        <v>12</v>
      </c>
      <c r="K18" s="105" t="s">
        <v>12</v>
      </c>
    </row>
    <row r="19" spans="1:11" s="25" customFormat="1" ht="20.25">
      <c r="A19" s="99" t="s">
        <v>120</v>
      </c>
      <c r="B19" s="101">
        <v>160</v>
      </c>
      <c r="C19" s="102"/>
      <c r="D19" s="104">
        <f>J19+K19</f>
        <v>0</v>
      </c>
      <c r="E19" s="105" t="s">
        <v>12</v>
      </c>
      <c r="F19" s="105" t="s">
        <v>12</v>
      </c>
      <c r="G19" s="105" t="s">
        <v>12</v>
      </c>
      <c r="H19" s="105" t="s">
        <v>12</v>
      </c>
      <c r="I19" s="105" t="s">
        <v>12</v>
      </c>
      <c r="J19" s="105"/>
      <c r="K19" s="105"/>
    </row>
    <row r="20" spans="1:11" s="25" customFormat="1" ht="29.25" customHeight="1">
      <c r="A20" s="99" t="s">
        <v>121</v>
      </c>
      <c r="B20" s="101">
        <v>180</v>
      </c>
      <c r="C20" s="102" t="s">
        <v>12</v>
      </c>
      <c r="D20" s="104">
        <f>J20</f>
        <v>0</v>
      </c>
      <c r="E20" s="105" t="s">
        <v>12</v>
      </c>
      <c r="F20" s="105" t="s">
        <v>12</v>
      </c>
      <c r="G20" s="105" t="s">
        <v>12</v>
      </c>
      <c r="H20" s="105" t="s">
        <v>12</v>
      </c>
      <c r="I20" s="105" t="s">
        <v>12</v>
      </c>
      <c r="J20" s="105"/>
      <c r="K20" s="105" t="s">
        <v>12</v>
      </c>
    </row>
    <row r="21" spans="1:11" s="25" customFormat="1" ht="37.5" customHeight="1">
      <c r="A21" s="97" t="s">
        <v>122</v>
      </c>
      <c r="B21" s="101">
        <v>200</v>
      </c>
      <c r="C21" s="102" t="s">
        <v>12</v>
      </c>
      <c r="D21" s="104">
        <f>E21+G21+H21+J21+K21</f>
        <v>35833830</v>
      </c>
      <c r="E21" s="105">
        <f>E22+E30+E37+E42+E43+E46</f>
        <v>29604394</v>
      </c>
      <c r="F21" s="105" t="s">
        <v>12</v>
      </c>
      <c r="G21" s="105">
        <f>G22+G30+G37+G42+G43+G46</f>
        <v>5029436</v>
      </c>
      <c r="H21" s="105">
        <f>H22+H30+H37+H42+H43+H46</f>
        <v>0</v>
      </c>
      <c r="I21" s="105" t="s">
        <v>12</v>
      </c>
      <c r="J21" s="105">
        <f>J22+J30+J37+J42+J43+J46</f>
        <v>1200000</v>
      </c>
      <c r="K21" s="105">
        <f>K22+K30+K37+K46+K42+K43+K46</f>
        <v>0</v>
      </c>
    </row>
    <row r="22" spans="1:11" s="25" customFormat="1" ht="33.75" customHeight="1">
      <c r="A22" s="97" t="s">
        <v>123</v>
      </c>
      <c r="B22" s="101">
        <v>210</v>
      </c>
      <c r="C22" s="102"/>
      <c r="D22" s="104">
        <f>E22+G22+H22+J22+K22</f>
        <v>23891296</v>
      </c>
      <c r="E22" s="105">
        <f>E26+E27+E28+E29</f>
        <v>22236757</v>
      </c>
      <c r="F22" s="105"/>
      <c r="G22" s="105">
        <f>G24+G28+G29</f>
        <v>1068639</v>
      </c>
      <c r="H22" s="105">
        <f>H24+H28+H29</f>
        <v>0</v>
      </c>
      <c r="I22" s="105"/>
      <c r="J22" s="105">
        <f>J24+J28+J29</f>
        <v>585900</v>
      </c>
      <c r="K22" s="105"/>
    </row>
    <row r="23" spans="1:11" s="25" customFormat="1" ht="20.25">
      <c r="A23" s="99" t="s">
        <v>1</v>
      </c>
      <c r="B23" s="101"/>
      <c r="C23" s="102"/>
      <c r="D23" s="104"/>
      <c r="E23" s="105"/>
      <c r="F23" s="105"/>
      <c r="G23" s="105"/>
      <c r="H23" s="105"/>
      <c r="I23" s="105"/>
      <c r="J23" s="105"/>
      <c r="K23" s="105"/>
    </row>
    <row r="24" spans="1:11" s="25" customFormat="1" ht="20.25">
      <c r="A24" s="99" t="s">
        <v>220</v>
      </c>
      <c r="B24" s="101">
        <v>211</v>
      </c>
      <c r="C24" s="102"/>
      <c r="D24" s="104">
        <f>E24+G24+H24+J24+K24</f>
        <v>22822657</v>
      </c>
      <c r="E24" s="105">
        <f>E26+E27</f>
        <v>22236757</v>
      </c>
      <c r="F24" s="105"/>
      <c r="G24" s="105">
        <f>G26+G27</f>
        <v>0</v>
      </c>
      <c r="H24" s="105">
        <f>H26+H27</f>
        <v>0</v>
      </c>
      <c r="I24" s="105"/>
      <c r="J24" s="105">
        <f>J26+J27</f>
        <v>585900</v>
      </c>
      <c r="K24" s="105"/>
    </row>
    <row r="25" spans="1:11" s="25" customFormat="1" ht="20.25">
      <c r="A25" s="99" t="s">
        <v>1</v>
      </c>
      <c r="B25" s="101"/>
      <c r="C25" s="102"/>
      <c r="D25" s="104"/>
      <c r="E25" s="105"/>
      <c r="F25" s="105"/>
      <c r="G25" s="105"/>
      <c r="H25" s="105"/>
      <c r="I25" s="105"/>
      <c r="J25" s="105"/>
      <c r="K25" s="105"/>
    </row>
    <row r="26" spans="1:11" s="25" customFormat="1" ht="37.5" customHeight="1">
      <c r="A26" s="99" t="s">
        <v>219</v>
      </c>
      <c r="B26" s="101"/>
      <c r="C26" s="102">
        <v>111</v>
      </c>
      <c r="D26" s="104">
        <f>E26+G26+H26+J26+K26</f>
        <v>17528922</v>
      </c>
      <c r="E26" s="105">
        <v>17078922</v>
      </c>
      <c r="F26" s="105"/>
      <c r="G26" s="105"/>
      <c r="H26" s="105"/>
      <c r="I26" s="105"/>
      <c r="J26" s="105">
        <v>450000</v>
      </c>
      <c r="K26" s="105"/>
    </row>
    <row r="27" spans="1:11" s="25" customFormat="1" ht="50.25" customHeight="1">
      <c r="A27" s="99" t="s">
        <v>34</v>
      </c>
      <c r="B27" s="101"/>
      <c r="C27" s="102">
        <v>119</v>
      </c>
      <c r="D27" s="104">
        <f>E27+G27+H27+J27+K27</f>
        <v>5293735</v>
      </c>
      <c r="E27" s="105">
        <v>5157835</v>
      </c>
      <c r="F27" s="105"/>
      <c r="G27" s="105"/>
      <c r="H27" s="105"/>
      <c r="I27" s="105"/>
      <c r="J27" s="105">
        <v>135900</v>
      </c>
      <c r="K27" s="105"/>
    </row>
    <row r="28" spans="1:11" s="25" customFormat="1" ht="48.75" customHeight="1">
      <c r="A28" s="99" t="s">
        <v>189</v>
      </c>
      <c r="B28" s="101">
        <v>212</v>
      </c>
      <c r="C28" s="102">
        <v>112</v>
      </c>
      <c r="D28" s="104">
        <f>E28+G28+H28+J28+K28</f>
        <v>1068639</v>
      </c>
      <c r="E28" s="105"/>
      <c r="F28" s="105"/>
      <c r="G28" s="105">
        <v>1068639</v>
      </c>
      <c r="H28" s="105"/>
      <c r="I28" s="105"/>
      <c r="J28" s="105"/>
      <c r="K28" s="105"/>
    </row>
    <row r="29" spans="1:11" s="25" customFormat="1" ht="44.25" customHeight="1">
      <c r="A29" s="99" t="s">
        <v>190</v>
      </c>
      <c r="B29" s="101">
        <v>213</v>
      </c>
      <c r="C29" s="102">
        <v>113</v>
      </c>
      <c r="D29" s="104">
        <f aca="true" t="shared" si="0" ref="D29:D54">E29+G29+H29+J29+K29</f>
        <v>0</v>
      </c>
      <c r="E29" s="105"/>
      <c r="F29" s="105"/>
      <c r="G29" s="105"/>
      <c r="H29" s="105"/>
      <c r="I29" s="105"/>
      <c r="J29" s="105"/>
      <c r="K29" s="105"/>
    </row>
    <row r="30" spans="1:11" s="25" customFormat="1" ht="27.75" customHeight="1">
      <c r="A30" s="97" t="s">
        <v>218</v>
      </c>
      <c r="B30" s="101">
        <v>220</v>
      </c>
      <c r="C30" s="102"/>
      <c r="D30" s="104">
        <f>E30+G30+H30+J30+K30</f>
        <v>3175526</v>
      </c>
      <c r="E30" s="105"/>
      <c r="F30" s="105"/>
      <c r="G30" s="105">
        <f>G32+G34+G36+G33+G35</f>
        <v>3175526</v>
      </c>
      <c r="H30" s="105"/>
      <c r="I30" s="105"/>
      <c r="J30" s="105"/>
      <c r="K30" s="105"/>
    </row>
    <row r="31" spans="1:11" s="25" customFormat="1" ht="28.5" customHeight="1">
      <c r="A31" s="99" t="s">
        <v>1</v>
      </c>
      <c r="B31" s="101"/>
      <c r="C31" s="102"/>
      <c r="D31" s="104"/>
      <c r="E31" s="105"/>
      <c r="F31" s="105"/>
      <c r="G31" s="105"/>
      <c r="H31" s="105"/>
      <c r="I31" s="105"/>
      <c r="J31" s="105"/>
      <c r="K31" s="105"/>
    </row>
    <row r="32" spans="1:11" s="25" customFormat="1" ht="27.75" customHeight="1">
      <c r="A32" s="99" t="s">
        <v>126</v>
      </c>
      <c r="B32" s="101"/>
      <c r="C32" s="102">
        <v>321</v>
      </c>
      <c r="D32" s="104">
        <f t="shared" si="0"/>
        <v>2155141</v>
      </c>
      <c r="E32" s="105"/>
      <c r="F32" s="105"/>
      <c r="G32" s="105">
        <v>2155141</v>
      </c>
      <c r="H32" s="105"/>
      <c r="I32" s="105"/>
      <c r="J32" s="105"/>
      <c r="K32" s="105"/>
    </row>
    <row r="33" spans="1:11" s="25" customFormat="1" ht="39.75" customHeight="1">
      <c r="A33" s="99" t="s">
        <v>235</v>
      </c>
      <c r="B33" s="101"/>
      <c r="C33" s="102">
        <v>323</v>
      </c>
      <c r="D33" s="104">
        <f t="shared" si="0"/>
        <v>0</v>
      </c>
      <c r="E33" s="105"/>
      <c r="F33" s="105"/>
      <c r="G33" s="105"/>
      <c r="H33" s="105"/>
      <c r="I33" s="105"/>
      <c r="J33" s="105"/>
      <c r="K33" s="105"/>
    </row>
    <row r="34" spans="1:11" s="25" customFormat="1" ht="27.75" customHeight="1">
      <c r="A34" s="99" t="s">
        <v>127</v>
      </c>
      <c r="B34" s="101"/>
      <c r="C34" s="102">
        <v>340</v>
      </c>
      <c r="D34" s="104">
        <f t="shared" si="0"/>
        <v>1020385</v>
      </c>
      <c r="E34" s="105"/>
      <c r="F34" s="105"/>
      <c r="G34" s="105">
        <v>1020385</v>
      </c>
      <c r="H34" s="105"/>
      <c r="I34" s="105"/>
      <c r="J34" s="105"/>
      <c r="K34" s="105"/>
    </row>
    <row r="35" spans="1:11" s="25" customFormat="1" ht="28.5" customHeight="1">
      <c r="A35" s="99" t="s">
        <v>236</v>
      </c>
      <c r="B35" s="101"/>
      <c r="C35" s="102">
        <v>350</v>
      </c>
      <c r="D35" s="104">
        <f t="shared" si="0"/>
        <v>0</v>
      </c>
      <c r="E35" s="105"/>
      <c r="F35" s="105"/>
      <c r="G35" s="105"/>
      <c r="H35" s="105"/>
      <c r="I35" s="105"/>
      <c r="J35" s="105"/>
      <c r="K35" s="105"/>
    </row>
    <row r="36" spans="1:11" s="25" customFormat="1" ht="25.5" customHeight="1">
      <c r="A36" s="99" t="s">
        <v>188</v>
      </c>
      <c r="B36" s="101"/>
      <c r="C36" s="102">
        <v>360</v>
      </c>
      <c r="D36" s="104">
        <f t="shared" si="0"/>
        <v>0</v>
      </c>
      <c r="E36" s="105"/>
      <c r="F36" s="105"/>
      <c r="G36" s="105"/>
      <c r="H36" s="105"/>
      <c r="I36" s="105"/>
      <c r="J36" s="105"/>
      <c r="K36" s="105"/>
    </row>
    <row r="37" spans="1:11" s="25" customFormat="1" ht="27.75" customHeight="1">
      <c r="A37" s="97" t="s">
        <v>198</v>
      </c>
      <c r="B37" s="101">
        <v>230</v>
      </c>
      <c r="C37" s="102"/>
      <c r="D37" s="104">
        <f t="shared" si="0"/>
        <v>694509</v>
      </c>
      <c r="E37" s="105">
        <f>E39+E40+E41</f>
        <v>649509</v>
      </c>
      <c r="F37" s="105"/>
      <c r="G37" s="105"/>
      <c r="H37" s="105"/>
      <c r="I37" s="105"/>
      <c r="J37" s="105">
        <f>J39+J40+J41</f>
        <v>45000</v>
      </c>
      <c r="K37" s="105"/>
    </row>
    <row r="38" spans="1:11" s="25" customFormat="1" ht="22.5" customHeight="1">
      <c r="A38" s="99" t="s">
        <v>124</v>
      </c>
      <c r="B38" s="101"/>
      <c r="C38" s="102"/>
      <c r="D38" s="104"/>
      <c r="E38" s="105"/>
      <c r="F38" s="105"/>
      <c r="G38" s="105"/>
      <c r="H38" s="105"/>
      <c r="I38" s="105"/>
      <c r="J38" s="105"/>
      <c r="K38" s="105"/>
    </row>
    <row r="39" spans="1:11" s="25" customFormat="1" ht="29.25" customHeight="1">
      <c r="A39" s="99" t="s">
        <v>129</v>
      </c>
      <c r="B39" s="101"/>
      <c r="C39" s="102">
        <v>851</v>
      </c>
      <c r="D39" s="104">
        <f t="shared" si="0"/>
        <v>500509</v>
      </c>
      <c r="E39" s="105">
        <v>500509</v>
      </c>
      <c r="F39" s="105"/>
      <c r="G39" s="105"/>
      <c r="H39" s="105"/>
      <c r="I39" s="105"/>
      <c r="J39" s="105"/>
      <c r="K39" s="105"/>
    </row>
    <row r="40" spans="1:11" s="25" customFormat="1" ht="28.5" customHeight="1">
      <c r="A40" s="99" t="s">
        <v>128</v>
      </c>
      <c r="B40" s="101"/>
      <c r="C40" s="102">
        <v>852</v>
      </c>
      <c r="D40" s="104">
        <f t="shared" si="0"/>
        <v>149000</v>
      </c>
      <c r="E40" s="105">
        <v>149000</v>
      </c>
      <c r="F40" s="105"/>
      <c r="G40" s="105"/>
      <c r="H40" s="105"/>
      <c r="I40" s="105"/>
      <c r="J40" s="105"/>
      <c r="K40" s="105"/>
    </row>
    <row r="41" spans="1:11" s="25" customFormat="1" ht="27" customHeight="1">
      <c r="A41" s="99" t="s">
        <v>130</v>
      </c>
      <c r="B41" s="101"/>
      <c r="C41" s="102">
        <v>853</v>
      </c>
      <c r="D41" s="104">
        <f t="shared" si="0"/>
        <v>45000</v>
      </c>
      <c r="E41" s="105"/>
      <c r="F41" s="105"/>
      <c r="G41" s="105"/>
      <c r="H41" s="105"/>
      <c r="I41" s="105"/>
      <c r="J41" s="105">
        <v>45000</v>
      </c>
      <c r="K41" s="105"/>
    </row>
    <row r="42" spans="1:11" s="25" customFormat="1" ht="29.25" customHeight="1">
      <c r="A42" s="99" t="s">
        <v>221</v>
      </c>
      <c r="B42" s="101">
        <v>240</v>
      </c>
      <c r="C42" s="102"/>
      <c r="D42" s="104">
        <f t="shared" si="0"/>
        <v>0</v>
      </c>
      <c r="E42" s="105"/>
      <c r="F42" s="105"/>
      <c r="G42" s="105"/>
      <c r="H42" s="105"/>
      <c r="I42" s="105"/>
      <c r="J42" s="105"/>
      <c r="K42" s="105"/>
    </row>
    <row r="43" spans="1:11" s="25" customFormat="1" ht="40.5" customHeight="1">
      <c r="A43" s="97" t="s">
        <v>222</v>
      </c>
      <c r="B43" s="101">
        <v>250</v>
      </c>
      <c r="C43" s="102"/>
      <c r="D43" s="104">
        <f t="shared" si="0"/>
        <v>0</v>
      </c>
      <c r="E43" s="105">
        <f>E44+E45</f>
        <v>0</v>
      </c>
      <c r="F43" s="105"/>
      <c r="G43" s="105">
        <f>G44+G45</f>
        <v>0</v>
      </c>
      <c r="H43" s="105"/>
      <c r="I43" s="105"/>
      <c r="J43" s="105">
        <f>J44+J45</f>
        <v>0</v>
      </c>
      <c r="K43" s="105"/>
    </row>
    <row r="44" spans="1:11" s="25" customFormat="1" ht="43.5" customHeight="1">
      <c r="A44" s="99" t="s">
        <v>237</v>
      </c>
      <c r="B44" s="101"/>
      <c r="C44" s="102">
        <v>416</v>
      </c>
      <c r="D44" s="104">
        <f t="shared" si="0"/>
        <v>0</v>
      </c>
      <c r="E44" s="105"/>
      <c r="F44" s="105"/>
      <c r="G44" s="105"/>
      <c r="H44" s="104"/>
      <c r="I44" s="104"/>
      <c r="J44" s="104"/>
      <c r="K44" s="104"/>
    </row>
    <row r="45" spans="1:11" s="25" customFormat="1" ht="45.75" customHeight="1">
      <c r="A45" s="99" t="s">
        <v>193</v>
      </c>
      <c r="B45" s="101"/>
      <c r="C45" s="102">
        <v>831</v>
      </c>
      <c r="D45" s="104">
        <f t="shared" si="0"/>
        <v>0</v>
      </c>
      <c r="E45" s="105"/>
      <c r="F45" s="105"/>
      <c r="G45" s="105"/>
      <c r="H45" s="104"/>
      <c r="I45" s="104"/>
      <c r="J45" s="104"/>
      <c r="K45" s="104"/>
    </row>
    <row r="46" spans="1:11" s="25" customFormat="1" ht="33" customHeight="1">
      <c r="A46" s="97" t="s">
        <v>196</v>
      </c>
      <c r="B46" s="101">
        <v>260</v>
      </c>
      <c r="C46" s="102"/>
      <c r="D46" s="104">
        <f>E46+G46+H46+J46+K46</f>
        <v>8072499</v>
      </c>
      <c r="E46" s="105">
        <f>E49</f>
        <v>6718128</v>
      </c>
      <c r="F46" s="105"/>
      <c r="G46" s="105">
        <f>G49</f>
        <v>785271</v>
      </c>
      <c r="H46" s="105"/>
      <c r="I46" s="105"/>
      <c r="J46" s="105">
        <f>J49</f>
        <v>569100</v>
      </c>
      <c r="K46" s="105"/>
    </row>
    <row r="47" spans="1:11" s="25" customFormat="1" ht="27.75" customHeight="1">
      <c r="A47" s="99" t="s">
        <v>1</v>
      </c>
      <c r="B47" s="101"/>
      <c r="C47" s="102"/>
      <c r="D47" s="104">
        <f t="shared" si="0"/>
        <v>0</v>
      </c>
      <c r="E47" s="105"/>
      <c r="F47" s="105"/>
      <c r="G47" s="105"/>
      <c r="H47" s="104"/>
      <c r="I47" s="104"/>
      <c r="J47" s="104"/>
      <c r="K47" s="104"/>
    </row>
    <row r="48" spans="1:11" s="25" customFormat="1" ht="54" customHeight="1">
      <c r="A48" s="99" t="s">
        <v>191</v>
      </c>
      <c r="B48" s="101"/>
      <c r="C48" s="102">
        <v>243</v>
      </c>
      <c r="D48" s="104">
        <f>E48+G48+H48+J48+K48</f>
        <v>0</v>
      </c>
      <c r="E48" s="105"/>
      <c r="F48" s="105"/>
      <c r="G48" s="105"/>
      <c r="H48" s="105"/>
      <c r="I48" s="105"/>
      <c r="J48" s="105"/>
      <c r="K48" s="105"/>
    </row>
    <row r="49" spans="1:11" s="25" customFormat="1" ht="60" customHeight="1">
      <c r="A49" s="99" t="s">
        <v>192</v>
      </c>
      <c r="B49" s="101"/>
      <c r="C49" s="102">
        <v>244</v>
      </c>
      <c r="D49" s="104">
        <f>E49+G49+H49+J49+K49</f>
        <v>8072499</v>
      </c>
      <c r="E49" s="104">
        <v>6718128</v>
      </c>
      <c r="F49" s="104"/>
      <c r="G49" s="104">
        <f>G53</f>
        <v>785271</v>
      </c>
      <c r="H49" s="105"/>
      <c r="I49" s="105"/>
      <c r="J49" s="105">
        <v>569100</v>
      </c>
      <c r="K49" s="105"/>
    </row>
    <row r="50" spans="1:11" s="25" customFormat="1" ht="26.25" customHeight="1">
      <c r="A50" s="99" t="s">
        <v>1</v>
      </c>
      <c r="B50" s="101"/>
      <c r="C50" s="102"/>
      <c r="D50" s="104">
        <f t="shared" si="0"/>
        <v>0</v>
      </c>
      <c r="E50" s="105"/>
      <c r="F50" s="105"/>
      <c r="G50" s="105"/>
      <c r="H50" s="105"/>
      <c r="I50" s="105"/>
      <c r="J50" s="105"/>
      <c r="K50" s="105"/>
    </row>
    <row r="51" spans="1:11" s="25" customFormat="1" ht="33.75" customHeight="1">
      <c r="A51" s="99" t="s">
        <v>197</v>
      </c>
      <c r="B51" s="101"/>
      <c r="C51" s="102"/>
      <c r="D51" s="104">
        <f t="shared" si="0"/>
        <v>5426300</v>
      </c>
      <c r="E51" s="104">
        <v>5211400</v>
      </c>
      <c r="F51" s="104"/>
      <c r="G51" s="104"/>
      <c r="H51" s="104"/>
      <c r="I51" s="104"/>
      <c r="J51" s="104">
        <v>214900</v>
      </c>
      <c r="K51" s="104"/>
    </row>
    <row r="52" spans="1:11" s="25" customFormat="1" ht="34.5" customHeight="1">
      <c r="A52" s="99" t="s">
        <v>125</v>
      </c>
      <c r="B52" s="101"/>
      <c r="C52" s="102"/>
      <c r="D52" s="104">
        <f t="shared" si="0"/>
        <v>0</v>
      </c>
      <c r="E52" s="105"/>
      <c r="F52" s="105"/>
      <c r="G52" s="105"/>
      <c r="H52" s="105"/>
      <c r="I52" s="105"/>
      <c r="J52" s="105"/>
      <c r="K52" s="105"/>
    </row>
    <row r="53" spans="1:11" s="25" customFormat="1" ht="53.25" customHeight="1">
      <c r="A53" s="100" t="s">
        <v>339</v>
      </c>
      <c r="B53" s="103"/>
      <c r="C53" s="102"/>
      <c r="D53" s="104">
        <f t="shared" si="0"/>
        <v>785271</v>
      </c>
      <c r="E53" s="105"/>
      <c r="F53" s="105"/>
      <c r="G53" s="105">
        <v>785271</v>
      </c>
      <c r="H53" s="105"/>
      <c r="I53" s="105"/>
      <c r="J53" s="105"/>
      <c r="K53" s="105"/>
    </row>
    <row r="54" spans="1:11" s="25" customFormat="1" ht="45" customHeight="1">
      <c r="A54" s="99" t="s">
        <v>237</v>
      </c>
      <c r="B54" s="101"/>
      <c r="C54" s="102">
        <v>416</v>
      </c>
      <c r="D54" s="104">
        <f t="shared" si="0"/>
        <v>0</v>
      </c>
      <c r="E54" s="105"/>
      <c r="F54" s="105"/>
      <c r="G54" s="105"/>
      <c r="H54" s="105"/>
      <c r="I54" s="105"/>
      <c r="J54" s="105"/>
      <c r="K54" s="105"/>
    </row>
    <row r="55" spans="1:11" s="25" customFormat="1" ht="21" customHeight="1">
      <c r="A55" s="99" t="s">
        <v>7</v>
      </c>
      <c r="B55" s="101">
        <v>300</v>
      </c>
      <c r="C55" s="102" t="s">
        <v>12</v>
      </c>
      <c r="D55" s="104"/>
      <c r="E55" s="105"/>
      <c r="F55" s="105"/>
      <c r="G55" s="105"/>
      <c r="H55" s="105"/>
      <c r="I55" s="105"/>
      <c r="J55" s="105">
        <v>0</v>
      </c>
      <c r="K55" s="105"/>
    </row>
    <row r="56" spans="1:11" s="25" customFormat="1" ht="20.25">
      <c r="A56" s="99" t="s">
        <v>1</v>
      </c>
      <c r="B56" s="101"/>
      <c r="C56" s="102"/>
      <c r="D56" s="104"/>
      <c r="E56" s="104"/>
      <c r="F56" s="104"/>
      <c r="G56" s="104"/>
      <c r="H56" s="104"/>
      <c r="I56" s="104"/>
      <c r="J56" s="104"/>
      <c r="K56" s="104"/>
    </row>
    <row r="57" spans="1:11" s="25" customFormat="1" ht="20.25">
      <c r="A57" s="99" t="s">
        <v>14</v>
      </c>
      <c r="B57" s="101">
        <v>310</v>
      </c>
      <c r="C57" s="102"/>
      <c r="D57" s="104"/>
      <c r="E57" s="105"/>
      <c r="F57" s="105"/>
      <c r="G57" s="105"/>
      <c r="H57" s="105"/>
      <c r="I57" s="105"/>
      <c r="J57" s="105"/>
      <c r="K57" s="105"/>
    </row>
    <row r="58" spans="1:11" s="25" customFormat="1" ht="20.25">
      <c r="A58" s="99" t="s">
        <v>15</v>
      </c>
      <c r="B58" s="101">
        <v>320</v>
      </c>
      <c r="C58" s="102"/>
      <c r="D58" s="104"/>
      <c r="E58" s="105"/>
      <c r="F58" s="105"/>
      <c r="G58" s="105"/>
      <c r="H58" s="105"/>
      <c r="I58" s="105"/>
      <c r="J58" s="105"/>
      <c r="K58" s="105"/>
    </row>
    <row r="59" spans="1:11" s="25" customFormat="1" ht="20.25">
      <c r="A59" s="99" t="s">
        <v>16</v>
      </c>
      <c r="B59" s="101">
        <v>400</v>
      </c>
      <c r="C59" s="102"/>
      <c r="D59" s="104"/>
      <c r="E59" s="105"/>
      <c r="F59" s="105"/>
      <c r="G59" s="105"/>
      <c r="H59" s="105"/>
      <c r="I59" s="105"/>
      <c r="J59" s="105"/>
      <c r="K59" s="105"/>
    </row>
    <row r="60" spans="1:11" s="25" customFormat="1" ht="20.25">
      <c r="A60" s="99" t="s">
        <v>1</v>
      </c>
      <c r="B60" s="101"/>
      <c r="C60" s="102"/>
      <c r="D60" s="104"/>
      <c r="E60" s="105"/>
      <c r="F60" s="105"/>
      <c r="G60" s="105"/>
      <c r="H60" s="105"/>
      <c r="I60" s="105"/>
      <c r="J60" s="105"/>
      <c r="K60" s="105"/>
    </row>
    <row r="61" spans="1:11" s="25" customFormat="1" ht="20.25">
      <c r="A61" s="99" t="s">
        <v>17</v>
      </c>
      <c r="B61" s="101">
        <v>410</v>
      </c>
      <c r="C61" s="102"/>
      <c r="D61" s="104"/>
      <c r="E61" s="105"/>
      <c r="F61" s="105"/>
      <c r="G61" s="105"/>
      <c r="H61" s="105"/>
      <c r="I61" s="105"/>
      <c r="J61" s="105"/>
      <c r="K61" s="105"/>
    </row>
    <row r="62" spans="1:11" s="25" customFormat="1" ht="20.25">
      <c r="A62" s="99" t="s">
        <v>18</v>
      </c>
      <c r="B62" s="101">
        <v>420</v>
      </c>
      <c r="C62" s="102"/>
      <c r="D62" s="104"/>
      <c r="E62" s="105"/>
      <c r="F62" s="105"/>
      <c r="G62" s="105"/>
      <c r="H62" s="105"/>
      <c r="I62" s="105"/>
      <c r="J62" s="105"/>
      <c r="K62" s="105"/>
    </row>
    <row r="63" spans="1:11" s="25" customFormat="1" ht="20.25">
      <c r="A63" s="99" t="s">
        <v>19</v>
      </c>
      <c r="B63" s="101">
        <v>500</v>
      </c>
      <c r="C63" s="102" t="s">
        <v>12</v>
      </c>
      <c r="D63" s="104"/>
      <c r="E63" s="105"/>
      <c r="F63" s="105"/>
      <c r="G63" s="105"/>
      <c r="H63" s="105"/>
      <c r="I63" s="105"/>
      <c r="J63" s="105"/>
      <c r="K63" s="105"/>
    </row>
    <row r="64" spans="1:11" s="25" customFormat="1" ht="20.25">
      <c r="A64" s="99" t="s">
        <v>20</v>
      </c>
      <c r="B64" s="101">
        <v>600</v>
      </c>
      <c r="C64" s="102" t="s">
        <v>12</v>
      </c>
      <c r="D64" s="104"/>
      <c r="E64" s="105"/>
      <c r="F64" s="105"/>
      <c r="G64" s="105"/>
      <c r="H64" s="105"/>
      <c r="I64" s="105"/>
      <c r="J64" s="105"/>
      <c r="K64" s="105"/>
    </row>
    <row r="65" spans="1:11" s="25" customFormat="1" ht="20.25">
      <c r="A65" s="99" t="s">
        <v>131</v>
      </c>
      <c r="B65" s="99"/>
      <c r="C65" s="102"/>
      <c r="D65" s="104"/>
      <c r="E65" s="104"/>
      <c r="F65" s="104"/>
      <c r="G65" s="104"/>
      <c r="H65" s="104"/>
      <c r="I65" s="104"/>
      <c r="J65" s="104"/>
      <c r="K65" s="104"/>
    </row>
    <row r="66" spans="1:11" s="25" customFormat="1" ht="81">
      <c r="A66" s="99" t="s">
        <v>132</v>
      </c>
      <c r="B66" s="99"/>
      <c r="C66" s="102"/>
      <c r="D66" s="104"/>
      <c r="E66" s="105"/>
      <c r="F66" s="105"/>
      <c r="G66" s="105"/>
      <c r="H66" s="105"/>
      <c r="I66" s="105"/>
      <c r="J66" s="105"/>
      <c r="K66" s="105"/>
    </row>
    <row r="67" spans="1:11" s="25" customFormat="1" ht="20.25">
      <c r="A67" s="99" t="s">
        <v>133</v>
      </c>
      <c r="B67" s="99"/>
      <c r="C67" s="102"/>
      <c r="D67" s="104"/>
      <c r="E67" s="105"/>
      <c r="F67" s="105"/>
      <c r="G67" s="105"/>
      <c r="H67" s="105"/>
      <c r="I67" s="105"/>
      <c r="J67" s="105"/>
      <c r="K67" s="105"/>
    </row>
    <row r="69" spans="7:11" ht="15">
      <c r="G69" s="30"/>
      <c r="H69" s="30"/>
      <c r="I69" s="30"/>
      <c r="J69" s="30"/>
      <c r="K69" s="30"/>
    </row>
    <row r="70" spans="1:7" ht="18.75">
      <c r="A70" s="83"/>
      <c r="B70" s="83"/>
      <c r="C70" s="83"/>
      <c r="D70" s="83"/>
      <c r="E70" s="83"/>
      <c r="F70" s="83"/>
      <c r="G70" s="83"/>
    </row>
  </sheetData>
  <sheetProtection/>
  <mergeCells count="14">
    <mergeCell ref="A2:K2"/>
    <mergeCell ref="A3:K3"/>
    <mergeCell ref="A5:A8"/>
    <mergeCell ref="B5:B8"/>
    <mergeCell ref="C5:C8"/>
    <mergeCell ref="D5:K5"/>
    <mergeCell ref="D6:D8"/>
    <mergeCell ref="E6:K6"/>
    <mergeCell ref="E7:E8"/>
    <mergeCell ref="F7:F8"/>
    <mergeCell ref="G7:G8"/>
    <mergeCell ref="H7:H8"/>
    <mergeCell ref="I7:I8"/>
    <mergeCell ref="J7:K7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="66" zoomScaleNormal="66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8" sqref="H28"/>
    </sheetView>
  </sheetViews>
  <sheetFormatPr defaultColWidth="0.875" defaultRowHeight="12.75"/>
  <cols>
    <col min="1" max="1" width="93.375" style="21" customWidth="1"/>
    <col min="2" max="2" width="10.125" style="21" customWidth="1"/>
    <col min="3" max="3" width="14.75390625" style="21" customWidth="1"/>
    <col min="4" max="4" width="26.625" style="21" customWidth="1"/>
    <col min="5" max="5" width="28.75390625" style="21" customWidth="1"/>
    <col min="6" max="6" width="22.75390625" style="21" customWidth="1"/>
    <col min="7" max="7" width="25.375" style="21" customWidth="1"/>
    <col min="8" max="8" width="21.125" style="21" customWidth="1"/>
    <col min="9" max="9" width="17.00390625" style="21" customWidth="1"/>
    <col min="10" max="10" width="34.25390625" style="21" customWidth="1"/>
    <col min="11" max="11" width="21.125" style="21" customWidth="1"/>
    <col min="12" max="16384" width="0.875" style="21" customWidth="1"/>
  </cols>
  <sheetData>
    <row r="1" ht="24.75" customHeight="1">
      <c r="K1" s="126" t="s">
        <v>233</v>
      </c>
    </row>
    <row r="2" spans="1:11" ht="24.75" customHeight="1">
      <c r="A2" s="158" t="s">
        <v>214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4.75" customHeight="1">
      <c r="A3" s="158" t="s">
        <v>462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ht="24.75" customHeight="1"/>
    <row r="5" spans="1:11" s="22" customFormat="1" ht="24.75" customHeight="1">
      <c r="A5" s="153" t="s">
        <v>0</v>
      </c>
      <c r="B5" s="153" t="s">
        <v>11</v>
      </c>
      <c r="C5" s="153" t="s">
        <v>113</v>
      </c>
      <c r="D5" s="160" t="s">
        <v>194</v>
      </c>
      <c r="E5" s="161"/>
      <c r="F5" s="161"/>
      <c r="G5" s="161"/>
      <c r="H5" s="161"/>
      <c r="I5" s="161"/>
      <c r="J5" s="161"/>
      <c r="K5" s="161"/>
    </row>
    <row r="6" spans="1:11" s="22" customFormat="1" ht="18.75">
      <c r="A6" s="154"/>
      <c r="B6" s="154"/>
      <c r="C6" s="154"/>
      <c r="D6" s="153" t="s">
        <v>6</v>
      </c>
      <c r="E6" s="156" t="s">
        <v>195</v>
      </c>
      <c r="F6" s="157"/>
      <c r="G6" s="157"/>
      <c r="H6" s="157"/>
      <c r="I6" s="157"/>
      <c r="J6" s="157"/>
      <c r="K6" s="157"/>
    </row>
    <row r="7" spans="1:11" s="22" customFormat="1" ht="15" customHeight="1">
      <c r="A7" s="154"/>
      <c r="B7" s="154"/>
      <c r="C7" s="154"/>
      <c r="D7" s="154"/>
      <c r="E7" s="153" t="s">
        <v>335</v>
      </c>
      <c r="F7" s="153" t="s">
        <v>336</v>
      </c>
      <c r="G7" s="153" t="s">
        <v>105</v>
      </c>
      <c r="H7" s="153" t="s">
        <v>114</v>
      </c>
      <c r="I7" s="153" t="s">
        <v>338</v>
      </c>
      <c r="J7" s="156" t="s">
        <v>106</v>
      </c>
      <c r="K7" s="157"/>
    </row>
    <row r="8" spans="1:11" s="24" customFormat="1" ht="208.5" customHeight="1">
      <c r="A8" s="155"/>
      <c r="B8" s="155"/>
      <c r="C8" s="155"/>
      <c r="D8" s="155"/>
      <c r="E8" s="155"/>
      <c r="F8" s="155"/>
      <c r="G8" s="155"/>
      <c r="H8" s="155"/>
      <c r="I8" s="155"/>
      <c r="J8" s="125" t="s">
        <v>107</v>
      </c>
      <c r="K8" s="125" t="s">
        <v>115</v>
      </c>
    </row>
    <row r="9" spans="1:11" s="24" customFormat="1" ht="1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124" t="s">
        <v>337</v>
      </c>
      <c r="G9" s="32">
        <v>6</v>
      </c>
      <c r="H9" s="32">
        <v>7</v>
      </c>
      <c r="I9" s="23">
        <v>8</v>
      </c>
      <c r="J9" s="23">
        <v>9</v>
      </c>
      <c r="K9" s="23">
        <v>10</v>
      </c>
    </row>
    <row r="10" spans="1:11" s="25" customFormat="1" ht="20.25">
      <c r="A10" s="97" t="s">
        <v>33</v>
      </c>
      <c r="B10" s="101">
        <v>100</v>
      </c>
      <c r="C10" s="102" t="s">
        <v>12</v>
      </c>
      <c r="D10" s="104">
        <f>E10+G10+J10+H10+K10</f>
        <v>37406924</v>
      </c>
      <c r="E10" s="104">
        <f>E16</f>
        <v>31177488</v>
      </c>
      <c r="F10" s="105" t="s">
        <v>12</v>
      </c>
      <c r="G10" s="104">
        <f>G17</f>
        <v>5029436</v>
      </c>
      <c r="H10" s="105">
        <f>H18</f>
        <v>0</v>
      </c>
      <c r="I10" s="105" t="s">
        <v>12</v>
      </c>
      <c r="J10" s="105">
        <f>J11+J12+J13+J14+J19+J20</f>
        <v>1200000</v>
      </c>
      <c r="K10" s="105"/>
    </row>
    <row r="11" spans="1:11" s="25" customFormat="1" ht="29.25" customHeight="1">
      <c r="A11" s="98" t="s">
        <v>116</v>
      </c>
      <c r="B11" s="101">
        <v>110</v>
      </c>
      <c r="C11" s="102">
        <v>120</v>
      </c>
      <c r="D11" s="104">
        <f>J11</f>
        <v>0</v>
      </c>
      <c r="E11" s="105" t="s">
        <v>12</v>
      </c>
      <c r="F11" s="105" t="s">
        <v>12</v>
      </c>
      <c r="G11" s="105" t="s">
        <v>12</v>
      </c>
      <c r="H11" s="105" t="s">
        <v>12</v>
      </c>
      <c r="I11" s="105" t="s">
        <v>12</v>
      </c>
      <c r="J11" s="105"/>
      <c r="K11" s="105" t="s">
        <v>12</v>
      </c>
    </row>
    <row r="12" spans="1:11" s="25" customFormat="1" ht="30" customHeight="1">
      <c r="A12" s="99" t="s">
        <v>13</v>
      </c>
      <c r="B12" s="101">
        <v>120</v>
      </c>
      <c r="C12" s="102">
        <v>130</v>
      </c>
      <c r="D12" s="104">
        <f>J12</f>
        <v>1200000</v>
      </c>
      <c r="E12" s="104"/>
      <c r="F12" s="104" t="s">
        <v>12</v>
      </c>
      <c r="G12" s="104" t="s">
        <v>12</v>
      </c>
      <c r="H12" s="104" t="s">
        <v>12</v>
      </c>
      <c r="I12" s="104" t="s">
        <v>12</v>
      </c>
      <c r="J12" s="104">
        <v>1200000</v>
      </c>
      <c r="K12" s="104"/>
    </row>
    <row r="13" spans="1:11" s="25" customFormat="1" ht="46.5" customHeight="1">
      <c r="A13" s="99" t="s">
        <v>117</v>
      </c>
      <c r="B13" s="101">
        <v>130</v>
      </c>
      <c r="C13" s="102"/>
      <c r="D13" s="104">
        <f>J13</f>
        <v>0</v>
      </c>
      <c r="E13" s="105" t="s">
        <v>12</v>
      </c>
      <c r="F13" s="105" t="s">
        <v>12</v>
      </c>
      <c r="G13" s="105" t="s">
        <v>12</v>
      </c>
      <c r="H13" s="105" t="s">
        <v>12</v>
      </c>
      <c r="I13" s="105" t="s">
        <v>12</v>
      </c>
      <c r="J13" s="105"/>
      <c r="K13" s="105" t="s">
        <v>12</v>
      </c>
    </row>
    <row r="14" spans="1:11" s="25" customFormat="1" ht="60.75" customHeight="1">
      <c r="A14" s="99" t="s">
        <v>118</v>
      </c>
      <c r="B14" s="101">
        <v>140</v>
      </c>
      <c r="C14" s="102"/>
      <c r="D14" s="104">
        <f>J14</f>
        <v>0</v>
      </c>
      <c r="E14" s="104" t="s">
        <v>12</v>
      </c>
      <c r="F14" s="105" t="s">
        <v>12</v>
      </c>
      <c r="G14" s="105" t="s">
        <v>12</v>
      </c>
      <c r="H14" s="105" t="s">
        <v>12</v>
      </c>
      <c r="I14" s="105" t="s">
        <v>12</v>
      </c>
      <c r="J14" s="105"/>
      <c r="K14" s="105" t="s">
        <v>12</v>
      </c>
    </row>
    <row r="15" spans="1:11" s="25" customFormat="1" ht="20.25" customHeight="1">
      <c r="A15" s="99" t="s">
        <v>119</v>
      </c>
      <c r="B15" s="101">
        <v>150</v>
      </c>
      <c r="C15" s="102"/>
      <c r="D15" s="104"/>
      <c r="E15" s="105" t="s">
        <v>12</v>
      </c>
      <c r="F15" s="105" t="s">
        <v>12</v>
      </c>
      <c r="G15" s="105" t="s">
        <v>12</v>
      </c>
      <c r="H15" s="105" t="s">
        <v>12</v>
      </c>
      <c r="I15" s="105" t="s">
        <v>12</v>
      </c>
      <c r="J15" s="105" t="s">
        <v>12</v>
      </c>
      <c r="K15" s="105" t="s">
        <v>12</v>
      </c>
    </row>
    <row r="16" spans="1:11" s="25" customFormat="1" ht="25.5" customHeight="1">
      <c r="A16" s="99" t="s">
        <v>217</v>
      </c>
      <c r="B16" s="101">
        <v>151</v>
      </c>
      <c r="C16" s="102">
        <v>130</v>
      </c>
      <c r="D16" s="104">
        <f>E16</f>
        <v>31177488</v>
      </c>
      <c r="E16" s="105">
        <v>31177488</v>
      </c>
      <c r="F16" s="105" t="s">
        <v>12</v>
      </c>
      <c r="G16" s="105" t="s">
        <v>12</v>
      </c>
      <c r="H16" s="105" t="s">
        <v>12</v>
      </c>
      <c r="I16" s="105" t="s">
        <v>12</v>
      </c>
      <c r="J16" s="105" t="s">
        <v>12</v>
      </c>
      <c r="K16" s="105" t="s">
        <v>12</v>
      </c>
    </row>
    <row r="17" spans="1:11" s="25" customFormat="1" ht="24" customHeight="1">
      <c r="A17" s="99" t="s">
        <v>234</v>
      </c>
      <c r="B17" s="101">
        <v>152</v>
      </c>
      <c r="C17" s="102">
        <v>180</v>
      </c>
      <c r="D17" s="104">
        <f>G17</f>
        <v>5029436</v>
      </c>
      <c r="E17" s="105" t="s">
        <v>12</v>
      </c>
      <c r="F17" s="105" t="s">
        <v>12</v>
      </c>
      <c r="G17" s="105">
        <v>5029436</v>
      </c>
      <c r="H17" s="105" t="s">
        <v>12</v>
      </c>
      <c r="I17" s="105" t="s">
        <v>12</v>
      </c>
      <c r="J17" s="105" t="s">
        <v>12</v>
      </c>
      <c r="K17" s="105" t="s">
        <v>12</v>
      </c>
    </row>
    <row r="18" spans="1:11" s="25" customFormat="1" ht="48.75" customHeight="1">
      <c r="A18" s="99" t="s">
        <v>340</v>
      </c>
      <c r="B18" s="101">
        <v>153</v>
      </c>
      <c r="C18" s="102"/>
      <c r="D18" s="104">
        <f>H18</f>
        <v>0</v>
      </c>
      <c r="E18" s="105" t="s">
        <v>12</v>
      </c>
      <c r="F18" s="105" t="s">
        <v>12</v>
      </c>
      <c r="G18" s="105" t="s">
        <v>12</v>
      </c>
      <c r="H18" s="105"/>
      <c r="I18" s="105" t="s">
        <v>12</v>
      </c>
      <c r="J18" s="105" t="s">
        <v>12</v>
      </c>
      <c r="K18" s="105" t="s">
        <v>12</v>
      </c>
    </row>
    <row r="19" spans="1:11" s="25" customFormat="1" ht="20.25">
      <c r="A19" s="99" t="s">
        <v>120</v>
      </c>
      <c r="B19" s="101">
        <v>160</v>
      </c>
      <c r="C19" s="102"/>
      <c r="D19" s="104">
        <f>J19+K19</f>
        <v>0</v>
      </c>
      <c r="E19" s="105" t="s">
        <v>12</v>
      </c>
      <c r="F19" s="105" t="s">
        <v>12</v>
      </c>
      <c r="G19" s="105" t="s">
        <v>12</v>
      </c>
      <c r="H19" s="105" t="s">
        <v>12</v>
      </c>
      <c r="I19" s="105" t="s">
        <v>12</v>
      </c>
      <c r="J19" s="105"/>
      <c r="K19" s="105"/>
    </row>
    <row r="20" spans="1:11" s="25" customFormat="1" ht="29.25" customHeight="1">
      <c r="A20" s="99" t="s">
        <v>121</v>
      </c>
      <c r="B20" s="101">
        <v>180</v>
      </c>
      <c r="C20" s="102" t="s">
        <v>12</v>
      </c>
      <c r="D20" s="104">
        <f>J20</f>
        <v>0</v>
      </c>
      <c r="E20" s="105" t="s">
        <v>12</v>
      </c>
      <c r="F20" s="105" t="s">
        <v>12</v>
      </c>
      <c r="G20" s="105" t="s">
        <v>12</v>
      </c>
      <c r="H20" s="105" t="s">
        <v>12</v>
      </c>
      <c r="I20" s="105" t="s">
        <v>12</v>
      </c>
      <c r="J20" s="105"/>
      <c r="K20" s="105" t="s">
        <v>12</v>
      </c>
    </row>
    <row r="21" spans="1:11" s="25" customFormat="1" ht="37.5" customHeight="1">
      <c r="A21" s="97" t="s">
        <v>122</v>
      </c>
      <c r="B21" s="101">
        <v>200</v>
      </c>
      <c r="C21" s="102" t="s">
        <v>12</v>
      </c>
      <c r="D21" s="104">
        <f>E21+G21+H21+J21+K21</f>
        <v>37089823</v>
      </c>
      <c r="E21" s="105">
        <f>E22+E30+E37+E42+E43+E46</f>
        <v>30860387</v>
      </c>
      <c r="F21" s="105" t="s">
        <v>12</v>
      </c>
      <c r="G21" s="105">
        <f>G22+G30+G37+G42+G43+G46</f>
        <v>5029436</v>
      </c>
      <c r="H21" s="105">
        <f>H22+H30+H37+H42+H43+H46</f>
        <v>0</v>
      </c>
      <c r="I21" s="105" t="s">
        <v>12</v>
      </c>
      <c r="J21" s="105">
        <f>J22+J30+J37+J42+J43+J46</f>
        <v>1200000</v>
      </c>
      <c r="K21" s="105">
        <f>K22+K30+K37+K46+K42+K43+K46</f>
        <v>0</v>
      </c>
    </row>
    <row r="22" spans="1:11" s="25" customFormat="1" ht="33.75" customHeight="1">
      <c r="A22" s="97" t="s">
        <v>123</v>
      </c>
      <c r="B22" s="101">
        <v>210</v>
      </c>
      <c r="C22" s="102"/>
      <c r="D22" s="104">
        <f>E22+G22+H22+J22+K22</f>
        <v>25026804</v>
      </c>
      <c r="E22" s="105">
        <f>E26+E27+E28+E29</f>
        <v>23372265</v>
      </c>
      <c r="F22" s="105"/>
      <c r="G22" s="105">
        <f>G24+G28+G29</f>
        <v>1068639</v>
      </c>
      <c r="H22" s="105">
        <f>H24+H28+H29</f>
        <v>0</v>
      </c>
      <c r="I22" s="105"/>
      <c r="J22" s="105">
        <f>J24+J28+J29</f>
        <v>585900</v>
      </c>
      <c r="K22" s="105"/>
    </row>
    <row r="23" spans="1:11" s="25" customFormat="1" ht="20.25">
      <c r="A23" s="99" t="s">
        <v>1</v>
      </c>
      <c r="B23" s="101"/>
      <c r="C23" s="102"/>
      <c r="D23" s="104"/>
      <c r="E23" s="105"/>
      <c r="F23" s="105"/>
      <c r="G23" s="105"/>
      <c r="H23" s="105"/>
      <c r="I23" s="105"/>
      <c r="J23" s="105"/>
      <c r="K23" s="105"/>
    </row>
    <row r="24" spans="1:11" s="25" customFormat="1" ht="20.25">
      <c r="A24" s="99" t="s">
        <v>220</v>
      </c>
      <c r="B24" s="101">
        <v>211</v>
      </c>
      <c r="C24" s="102"/>
      <c r="D24" s="104">
        <f>E24+G24+H24+J24+K24</f>
        <v>23883053</v>
      </c>
      <c r="E24" s="105">
        <f>E26+E27</f>
        <v>23297153</v>
      </c>
      <c r="F24" s="105"/>
      <c r="G24" s="105">
        <f>G26+G27</f>
        <v>0</v>
      </c>
      <c r="H24" s="105">
        <f>H26+H27</f>
        <v>0</v>
      </c>
      <c r="I24" s="105"/>
      <c r="J24" s="105">
        <f>J26+J27</f>
        <v>585900</v>
      </c>
      <c r="K24" s="105"/>
    </row>
    <row r="25" spans="1:11" s="25" customFormat="1" ht="20.25">
      <c r="A25" s="99" t="s">
        <v>1</v>
      </c>
      <c r="B25" s="101"/>
      <c r="C25" s="102"/>
      <c r="D25" s="104"/>
      <c r="E25" s="105"/>
      <c r="F25" s="105"/>
      <c r="G25" s="105"/>
      <c r="H25" s="105"/>
      <c r="I25" s="105"/>
      <c r="J25" s="105"/>
      <c r="K25" s="105"/>
    </row>
    <row r="26" spans="1:11" s="25" customFormat="1" ht="37.5" customHeight="1">
      <c r="A26" s="99" t="s">
        <v>219</v>
      </c>
      <c r="B26" s="101"/>
      <c r="C26" s="102">
        <v>111</v>
      </c>
      <c r="D26" s="104">
        <f>E26+G26+H26+J26+K26</f>
        <v>18343359</v>
      </c>
      <c r="E26" s="105">
        <v>17893359</v>
      </c>
      <c r="F26" s="105"/>
      <c r="G26" s="105"/>
      <c r="H26" s="105"/>
      <c r="I26" s="105"/>
      <c r="J26" s="105">
        <v>450000</v>
      </c>
      <c r="K26" s="105"/>
    </row>
    <row r="27" spans="1:11" s="25" customFormat="1" ht="50.25" customHeight="1">
      <c r="A27" s="99" t="s">
        <v>34</v>
      </c>
      <c r="B27" s="101"/>
      <c r="C27" s="102">
        <v>119</v>
      </c>
      <c r="D27" s="104">
        <f>E27+G27+H27+J27+K27</f>
        <v>5539694</v>
      </c>
      <c r="E27" s="105">
        <v>5403794</v>
      </c>
      <c r="F27" s="105"/>
      <c r="G27" s="105"/>
      <c r="H27" s="105"/>
      <c r="I27" s="105"/>
      <c r="J27" s="105">
        <v>135900</v>
      </c>
      <c r="K27" s="105"/>
    </row>
    <row r="28" spans="1:11" s="25" customFormat="1" ht="48.75" customHeight="1">
      <c r="A28" s="99" t="s">
        <v>189</v>
      </c>
      <c r="B28" s="101">
        <v>212</v>
      </c>
      <c r="C28" s="102">
        <v>112</v>
      </c>
      <c r="D28" s="104">
        <f>E28+G28+H28+J28+K28</f>
        <v>1143751</v>
      </c>
      <c r="E28" s="105">
        <v>75112</v>
      </c>
      <c r="F28" s="105"/>
      <c r="G28" s="105">
        <v>1068639</v>
      </c>
      <c r="H28" s="105"/>
      <c r="I28" s="105"/>
      <c r="J28" s="105"/>
      <c r="K28" s="105"/>
    </row>
    <row r="29" spans="1:11" s="25" customFormat="1" ht="44.25" customHeight="1">
      <c r="A29" s="99" t="s">
        <v>190</v>
      </c>
      <c r="B29" s="101">
        <v>213</v>
      </c>
      <c r="C29" s="102">
        <v>113</v>
      </c>
      <c r="D29" s="104">
        <f aca="true" t="shared" si="0" ref="D29:D54">E29+G29+H29+J29+K29</f>
        <v>0</v>
      </c>
      <c r="E29" s="105"/>
      <c r="F29" s="105"/>
      <c r="G29" s="105"/>
      <c r="H29" s="105"/>
      <c r="I29" s="105"/>
      <c r="J29" s="105"/>
      <c r="K29" s="105"/>
    </row>
    <row r="30" spans="1:11" s="25" customFormat="1" ht="27.75" customHeight="1">
      <c r="A30" s="97" t="s">
        <v>218</v>
      </c>
      <c r="B30" s="101">
        <v>220</v>
      </c>
      <c r="C30" s="102"/>
      <c r="D30" s="104">
        <f>E30+G30+H30+J30+K30</f>
        <v>3175526</v>
      </c>
      <c r="E30" s="105"/>
      <c r="F30" s="105"/>
      <c r="G30" s="105">
        <f>G32+G34+G36+G33+G35</f>
        <v>3175526</v>
      </c>
      <c r="H30" s="105"/>
      <c r="I30" s="105"/>
      <c r="J30" s="105"/>
      <c r="K30" s="105"/>
    </row>
    <row r="31" spans="1:11" s="25" customFormat="1" ht="28.5" customHeight="1">
      <c r="A31" s="99" t="s">
        <v>1</v>
      </c>
      <c r="B31" s="101"/>
      <c r="C31" s="102"/>
      <c r="D31" s="104"/>
      <c r="E31" s="105"/>
      <c r="F31" s="105"/>
      <c r="G31" s="105"/>
      <c r="H31" s="105"/>
      <c r="I31" s="105"/>
      <c r="J31" s="105"/>
      <c r="K31" s="105"/>
    </row>
    <row r="32" spans="1:11" s="25" customFormat="1" ht="27.75" customHeight="1">
      <c r="A32" s="99" t="s">
        <v>126</v>
      </c>
      <c r="B32" s="101"/>
      <c r="C32" s="102">
        <v>321</v>
      </c>
      <c r="D32" s="104">
        <f t="shared" si="0"/>
        <v>2155141</v>
      </c>
      <c r="E32" s="105"/>
      <c r="F32" s="105"/>
      <c r="G32" s="105">
        <v>2155141</v>
      </c>
      <c r="H32" s="105"/>
      <c r="I32" s="105"/>
      <c r="J32" s="105"/>
      <c r="K32" s="105"/>
    </row>
    <row r="33" spans="1:11" s="25" customFormat="1" ht="39.75" customHeight="1">
      <c r="A33" s="99" t="s">
        <v>235</v>
      </c>
      <c r="B33" s="101"/>
      <c r="C33" s="102">
        <v>323</v>
      </c>
      <c r="D33" s="104">
        <f t="shared" si="0"/>
        <v>0</v>
      </c>
      <c r="E33" s="105"/>
      <c r="F33" s="105"/>
      <c r="G33" s="105"/>
      <c r="H33" s="105"/>
      <c r="I33" s="105"/>
      <c r="J33" s="105"/>
      <c r="K33" s="105"/>
    </row>
    <row r="34" spans="1:11" s="25" customFormat="1" ht="27.75" customHeight="1">
      <c r="A34" s="99" t="s">
        <v>127</v>
      </c>
      <c r="B34" s="101"/>
      <c r="C34" s="102">
        <v>340</v>
      </c>
      <c r="D34" s="104">
        <f t="shared" si="0"/>
        <v>1020385</v>
      </c>
      <c r="E34" s="105"/>
      <c r="F34" s="105"/>
      <c r="G34" s="105">
        <v>1020385</v>
      </c>
      <c r="H34" s="105"/>
      <c r="I34" s="105"/>
      <c r="J34" s="105"/>
      <c r="K34" s="105"/>
    </row>
    <row r="35" spans="1:11" s="25" customFormat="1" ht="28.5" customHeight="1">
      <c r="A35" s="99" t="s">
        <v>236</v>
      </c>
      <c r="B35" s="101"/>
      <c r="C35" s="102">
        <v>350</v>
      </c>
      <c r="D35" s="104">
        <f t="shared" si="0"/>
        <v>0</v>
      </c>
      <c r="E35" s="105"/>
      <c r="F35" s="105"/>
      <c r="G35" s="105"/>
      <c r="H35" s="105"/>
      <c r="I35" s="105"/>
      <c r="J35" s="105"/>
      <c r="K35" s="105"/>
    </row>
    <row r="36" spans="1:11" s="25" customFormat="1" ht="25.5" customHeight="1">
      <c r="A36" s="99" t="s">
        <v>188</v>
      </c>
      <c r="B36" s="101"/>
      <c r="C36" s="102">
        <v>360</v>
      </c>
      <c r="D36" s="104">
        <f t="shared" si="0"/>
        <v>0</v>
      </c>
      <c r="E36" s="105"/>
      <c r="F36" s="105"/>
      <c r="G36" s="105"/>
      <c r="H36" s="105"/>
      <c r="I36" s="105"/>
      <c r="J36" s="105"/>
      <c r="K36" s="105"/>
    </row>
    <row r="37" spans="1:11" s="25" customFormat="1" ht="27.75" customHeight="1">
      <c r="A37" s="97" t="s">
        <v>198</v>
      </c>
      <c r="B37" s="101">
        <v>230</v>
      </c>
      <c r="C37" s="102"/>
      <c r="D37" s="104">
        <f t="shared" si="0"/>
        <v>694509</v>
      </c>
      <c r="E37" s="105">
        <f>E39+E40+E41</f>
        <v>649509</v>
      </c>
      <c r="F37" s="105"/>
      <c r="G37" s="105"/>
      <c r="H37" s="105"/>
      <c r="I37" s="105"/>
      <c r="J37" s="105">
        <v>45000</v>
      </c>
      <c r="K37" s="105"/>
    </row>
    <row r="38" spans="1:11" s="25" customFormat="1" ht="22.5" customHeight="1">
      <c r="A38" s="99" t="s">
        <v>124</v>
      </c>
      <c r="B38" s="101"/>
      <c r="C38" s="102"/>
      <c r="D38" s="104"/>
      <c r="E38" s="105"/>
      <c r="F38" s="105"/>
      <c r="G38" s="105"/>
      <c r="H38" s="105"/>
      <c r="I38" s="105"/>
      <c r="J38" s="105"/>
      <c r="K38" s="105"/>
    </row>
    <row r="39" spans="1:11" s="25" customFormat="1" ht="29.25" customHeight="1">
      <c r="A39" s="99" t="s">
        <v>129</v>
      </c>
      <c r="B39" s="101"/>
      <c r="C39" s="102">
        <v>851</v>
      </c>
      <c r="D39" s="104">
        <f t="shared" si="0"/>
        <v>500509</v>
      </c>
      <c r="E39" s="105">
        <v>500509</v>
      </c>
      <c r="F39" s="105"/>
      <c r="G39" s="105"/>
      <c r="H39" s="105"/>
      <c r="I39" s="105"/>
      <c r="J39" s="105"/>
      <c r="K39" s="105"/>
    </row>
    <row r="40" spans="1:11" s="25" customFormat="1" ht="28.5" customHeight="1">
      <c r="A40" s="99" t="s">
        <v>128</v>
      </c>
      <c r="B40" s="101"/>
      <c r="C40" s="102">
        <v>852</v>
      </c>
      <c r="D40" s="104">
        <f t="shared" si="0"/>
        <v>149000</v>
      </c>
      <c r="E40" s="105">
        <v>149000</v>
      </c>
      <c r="F40" s="105"/>
      <c r="G40" s="105"/>
      <c r="H40" s="105"/>
      <c r="I40" s="105"/>
      <c r="J40" s="105"/>
      <c r="K40" s="105"/>
    </row>
    <row r="41" spans="1:11" s="25" customFormat="1" ht="27" customHeight="1">
      <c r="A41" s="99" t="s">
        <v>130</v>
      </c>
      <c r="B41" s="101"/>
      <c r="C41" s="102">
        <v>853</v>
      </c>
      <c r="D41" s="104">
        <f t="shared" si="0"/>
        <v>45000</v>
      </c>
      <c r="E41" s="105"/>
      <c r="F41" s="105"/>
      <c r="G41" s="105"/>
      <c r="H41" s="105"/>
      <c r="I41" s="105"/>
      <c r="J41" s="105">
        <v>45000</v>
      </c>
      <c r="K41" s="105"/>
    </row>
    <row r="42" spans="1:11" s="25" customFormat="1" ht="29.25" customHeight="1">
      <c r="A42" s="99" t="s">
        <v>221</v>
      </c>
      <c r="B42" s="101">
        <v>240</v>
      </c>
      <c r="C42" s="102"/>
      <c r="D42" s="104">
        <f t="shared" si="0"/>
        <v>0</v>
      </c>
      <c r="E42" s="105"/>
      <c r="F42" s="105"/>
      <c r="G42" s="105"/>
      <c r="H42" s="105"/>
      <c r="I42" s="105"/>
      <c r="J42" s="105"/>
      <c r="K42" s="105"/>
    </row>
    <row r="43" spans="1:11" s="25" customFormat="1" ht="40.5" customHeight="1">
      <c r="A43" s="97" t="s">
        <v>222</v>
      </c>
      <c r="B43" s="101">
        <v>250</v>
      </c>
      <c r="C43" s="102"/>
      <c r="D43" s="104">
        <f t="shared" si="0"/>
        <v>0</v>
      </c>
      <c r="E43" s="105">
        <f>E44+E45</f>
        <v>0</v>
      </c>
      <c r="F43" s="105"/>
      <c r="G43" s="105">
        <f>G44+G45</f>
        <v>0</v>
      </c>
      <c r="H43" s="105"/>
      <c r="I43" s="105"/>
      <c r="J43" s="105">
        <f>J44+J45</f>
        <v>0</v>
      </c>
      <c r="K43" s="105"/>
    </row>
    <row r="44" spans="1:11" s="25" customFormat="1" ht="43.5" customHeight="1">
      <c r="A44" s="99" t="s">
        <v>237</v>
      </c>
      <c r="B44" s="101"/>
      <c r="C44" s="102">
        <v>416</v>
      </c>
      <c r="D44" s="104">
        <f t="shared" si="0"/>
        <v>0</v>
      </c>
      <c r="E44" s="105"/>
      <c r="F44" s="105"/>
      <c r="G44" s="105"/>
      <c r="H44" s="104"/>
      <c r="I44" s="104"/>
      <c r="J44" s="104"/>
      <c r="K44" s="104"/>
    </row>
    <row r="45" spans="1:11" s="25" customFormat="1" ht="45.75" customHeight="1">
      <c r="A45" s="99" t="s">
        <v>193</v>
      </c>
      <c r="B45" s="101"/>
      <c r="C45" s="102">
        <v>831</v>
      </c>
      <c r="D45" s="104">
        <f t="shared" si="0"/>
        <v>0</v>
      </c>
      <c r="E45" s="105"/>
      <c r="F45" s="105"/>
      <c r="G45" s="105"/>
      <c r="H45" s="104"/>
      <c r="I45" s="104"/>
      <c r="J45" s="104"/>
      <c r="K45" s="104"/>
    </row>
    <row r="46" spans="1:11" s="25" customFormat="1" ht="33" customHeight="1">
      <c r="A46" s="97" t="s">
        <v>196</v>
      </c>
      <c r="B46" s="101">
        <v>260</v>
      </c>
      <c r="C46" s="102"/>
      <c r="D46" s="104">
        <f>E46+G46+H46+J46+K46</f>
        <v>8192984</v>
      </c>
      <c r="E46" s="105">
        <v>6838613</v>
      </c>
      <c r="F46" s="105"/>
      <c r="G46" s="105">
        <f>G49</f>
        <v>785271</v>
      </c>
      <c r="H46" s="105"/>
      <c r="I46" s="105"/>
      <c r="J46" s="105">
        <f>J49</f>
        <v>569100</v>
      </c>
      <c r="K46" s="105"/>
    </row>
    <row r="47" spans="1:11" s="25" customFormat="1" ht="27.75" customHeight="1">
      <c r="A47" s="99" t="s">
        <v>1</v>
      </c>
      <c r="B47" s="101"/>
      <c r="C47" s="102"/>
      <c r="D47" s="104">
        <f t="shared" si="0"/>
        <v>0</v>
      </c>
      <c r="E47" s="105"/>
      <c r="F47" s="105"/>
      <c r="G47" s="105"/>
      <c r="H47" s="104"/>
      <c r="I47" s="104"/>
      <c r="J47" s="104"/>
      <c r="K47" s="104"/>
    </row>
    <row r="48" spans="1:11" s="25" customFormat="1" ht="54" customHeight="1">
      <c r="A48" s="99" t="s">
        <v>191</v>
      </c>
      <c r="B48" s="101"/>
      <c r="C48" s="102">
        <v>243</v>
      </c>
      <c r="D48" s="104">
        <f>E48+G48+H48+J48+K48</f>
        <v>0</v>
      </c>
      <c r="E48" s="105"/>
      <c r="F48" s="105"/>
      <c r="G48" s="105"/>
      <c r="H48" s="105"/>
      <c r="I48" s="105"/>
      <c r="J48" s="105"/>
      <c r="K48" s="105"/>
    </row>
    <row r="49" spans="1:11" s="25" customFormat="1" ht="60" customHeight="1">
      <c r="A49" s="99" t="s">
        <v>192</v>
      </c>
      <c r="B49" s="101"/>
      <c r="C49" s="102">
        <v>244</v>
      </c>
      <c r="D49" s="104">
        <f>E49+G49+H49+J49+K49</f>
        <v>8268096</v>
      </c>
      <c r="E49" s="104">
        <v>6913725</v>
      </c>
      <c r="F49" s="104"/>
      <c r="G49" s="104">
        <v>785271</v>
      </c>
      <c r="H49" s="105"/>
      <c r="I49" s="105"/>
      <c r="J49" s="105">
        <v>569100</v>
      </c>
      <c r="K49" s="105"/>
    </row>
    <row r="50" spans="1:11" s="25" customFormat="1" ht="26.25" customHeight="1">
      <c r="A50" s="99" t="s">
        <v>1</v>
      </c>
      <c r="B50" s="101"/>
      <c r="C50" s="102"/>
      <c r="D50" s="104">
        <f t="shared" si="0"/>
        <v>0</v>
      </c>
      <c r="E50" s="105"/>
      <c r="F50" s="105"/>
      <c r="G50" s="105"/>
      <c r="H50" s="105"/>
      <c r="I50" s="105"/>
      <c r="J50" s="105"/>
      <c r="K50" s="105"/>
    </row>
    <row r="51" spans="1:11" s="25" customFormat="1" ht="33.75" customHeight="1">
      <c r="A51" s="99" t="s">
        <v>197</v>
      </c>
      <c r="B51" s="101"/>
      <c r="C51" s="102"/>
      <c r="D51" s="104">
        <f t="shared" si="0"/>
        <v>5634757</v>
      </c>
      <c r="E51" s="104">
        <v>5419857</v>
      </c>
      <c r="F51" s="104"/>
      <c r="G51" s="104"/>
      <c r="H51" s="104"/>
      <c r="I51" s="104"/>
      <c r="J51" s="104">
        <v>214900</v>
      </c>
      <c r="K51" s="104"/>
    </row>
    <row r="52" spans="1:11" s="25" customFormat="1" ht="34.5" customHeight="1">
      <c r="A52" s="99" t="s">
        <v>125</v>
      </c>
      <c r="B52" s="101"/>
      <c r="C52" s="102"/>
      <c r="D52" s="104">
        <f t="shared" si="0"/>
        <v>0</v>
      </c>
      <c r="E52" s="105"/>
      <c r="F52" s="105"/>
      <c r="G52" s="105"/>
      <c r="H52" s="105"/>
      <c r="I52" s="105"/>
      <c r="J52" s="105"/>
      <c r="K52" s="105"/>
    </row>
    <row r="53" spans="1:11" s="25" customFormat="1" ht="53.25" customHeight="1">
      <c r="A53" s="100" t="s">
        <v>339</v>
      </c>
      <c r="B53" s="103"/>
      <c r="C53" s="102"/>
      <c r="D53" s="104">
        <f t="shared" si="0"/>
        <v>785271</v>
      </c>
      <c r="E53" s="105"/>
      <c r="F53" s="105"/>
      <c r="G53" s="105">
        <v>785271</v>
      </c>
      <c r="H53" s="105"/>
      <c r="I53" s="105"/>
      <c r="J53" s="105"/>
      <c r="K53" s="105"/>
    </row>
    <row r="54" spans="1:11" s="25" customFormat="1" ht="45" customHeight="1">
      <c r="A54" s="99" t="s">
        <v>237</v>
      </c>
      <c r="B54" s="101"/>
      <c r="C54" s="102">
        <v>416</v>
      </c>
      <c r="D54" s="104">
        <f t="shared" si="0"/>
        <v>0</v>
      </c>
      <c r="E54" s="105"/>
      <c r="F54" s="105"/>
      <c r="G54" s="105"/>
      <c r="H54" s="105"/>
      <c r="I54" s="105"/>
      <c r="J54" s="105"/>
      <c r="K54" s="105"/>
    </row>
    <row r="55" spans="1:11" s="25" customFormat="1" ht="21" customHeight="1">
      <c r="A55" s="99" t="s">
        <v>7</v>
      </c>
      <c r="B55" s="101">
        <v>300</v>
      </c>
      <c r="C55" s="102" t="s">
        <v>12</v>
      </c>
      <c r="D55" s="104"/>
      <c r="E55" s="105"/>
      <c r="F55" s="105"/>
      <c r="G55" s="105"/>
      <c r="H55" s="105"/>
      <c r="I55" s="105"/>
      <c r="J55" s="105">
        <v>0</v>
      </c>
      <c r="K55" s="105"/>
    </row>
    <row r="56" spans="1:11" s="25" customFormat="1" ht="20.25">
      <c r="A56" s="99" t="s">
        <v>1</v>
      </c>
      <c r="B56" s="101"/>
      <c r="C56" s="102"/>
      <c r="D56" s="104"/>
      <c r="E56" s="104"/>
      <c r="F56" s="104"/>
      <c r="G56" s="104"/>
      <c r="H56" s="104"/>
      <c r="I56" s="104"/>
      <c r="J56" s="104"/>
      <c r="K56" s="104"/>
    </row>
    <row r="57" spans="1:11" s="25" customFormat="1" ht="20.25">
      <c r="A57" s="99" t="s">
        <v>14</v>
      </c>
      <c r="B57" s="101">
        <v>310</v>
      </c>
      <c r="C57" s="102"/>
      <c r="D57" s="104"/>
      <c r="E57" s="105"/>
      <c r="F57" s="105"/>
      <c r="G57" s="105"/>
      <c r="H57" s="105"/>
      <c r="I57" s="105"/>
      <c r="J57" s="105"/>
      <c r="K57" s="105"/>
    </row>
    <row r="58" spans="1:11" s="25" customFormat="1" ht="20.25">
      <c r="A58" s="99" t="s">
        <v>15</v>
      </c>
      <c r="B58" s="101">
        <v>320</v>
      </c>
      <c r="C58" s="102"/>
      <c r="D58" s="104"/>
      <c r="E58" s="105"/>
      <c r="F58" s="105"/>
      <c r="G58" s="105"/>
      <c r="H58" s="105"/>
      <c r="I58" s="105"/>
      <c r="J58" s="105"/>
      <c r="K58" s="105"/>
    </row>
    <row r="59" spans="1:11" s="25" customFormat="1" ht="20.25">
      <c r="A59" s="99" t="s">
        <v>16</v>
      </c>
      <c r="B59" s="101">
        <v>400</v>
      </c>
      <c r="C59" s="102"/>
      <c r="D59" s="104"/>
      <c r="E59" s="105"/>
      <c r="F59" s="105"/>
      <c r="G59" s="105"/>
      <c r="H59" s="105"/>
      <c r="I59" s="105"/>
      <c r="J59" s="105"/>
      <c r="K59" s="105"/>
    </row>
    <row r="60" spans="1:11" s="25" customFormat="1" ht="20.25">
      <c r="A60" s="99" t="s">
        <v>1</v>
      </c>
      <c r="B60" s="101"/>
      <c r="C60" s="102"/>
      <c r="D60" s="104"/>
      <c r="E60" s="105"/>
      <c r="F60" s="105"/>
      <c r="G60" s="105"/>
      <c r="H60" s="105"/>
      <c r="I60" s="105"/>
      <c r="J60" s="105"/>
      <c r="K60" s="105"/>
    </row>
    <row r="61" spans="1:11" s="25" customFormat="1" ht="20.25">
      <c r="A61" s="99" t="s">
        <v>17</v>
      </c>
      <c r="B61" s="101">
        <v>410</v>
      </c>
      <c r="C61" s="102"/>
      <c r="D61" s="104"/>
      <c r="E61" s="105"/>
      <c r="F61" s="105"/>
      <c r="G61" s="105"/>
      <c r="H61" s="105"/>
      <c r="I61" s="105"/>
      <c r="J61" s="105"/>
      <c r="K61" s="105"/>
    </row>
    <row r="62" spans="1:11" s="25" customFormat="1" ht="20.25">
      <c r="A62" s="99" t="s">
        <v>18</v>
      </c>
      <c r="B62" s="101">
        <v>420</v>
      </c>
      <c r="C62" s="102"/>
      <c r="D62" s="104"/>
      <c r="E62" s="105"/>
      <c r="F62" s="105"/>
      <c r="G62" s="105"/>
      <c r="H62" s="105"/>
      <c r="I62" s="105"/>
      <c r="J62" s="105"/>
      <c r="K62" s="105"/>
    </row>
    <row r="63" spans="1:11" s="25" customFormat="1" ht="20.25">
      <c r="A63" s="99" t="s">
        <v>19</v>
      </c>
      <c r="B63" s="101">
        <v>500</v>
      </c>
      <c r="C63" s="102" t="s">
        <v>12</v>
      </c>
      <c r="D63" s="104"/>
      <c r="E63" s="105"/>
      <c r="F63" s="105"/>
      <c r="G63" s="105"/>
      <c r="H63" s="105"/>
      <c r="I63" s="105"/>
      <c r="J63" s="105"/>
      <c r="K63" s="105"/>
    </row>
    <row r="64" spans="1:11" s="25" customFormat="1" ht="20.25">
      <c r="A64" s="99" t="s">
        <v>20</v>
      </c>
      <c r="B64" s="101">
        <v>600</v>
      </c>
      <c r="C64" s="102" t="s">
        <v>12</v>
      </c>
      <c r="D64" s="104"/>
      <c r="E64" s="105"/>
      <c r="F64" s="105"/>
      <c r="G64" s="105"/>
      <c r="H64" s="105"/>
      <c r="I64" s="105"/>
      <c r="J64" s="105"/>
      <c r="K64" s="105"/>
    </row>
    <row r="65" spans="1:11" s="25" customFormat="1" ht="20.25">
      <c r="A65" s="99" t="s">
        <v>131</v>
      </c>
      <c r="B65" s="99"/>
      <c r="C65" s="102"/>
      <c r="D65" s="104"/>
      <c r="E65" s="104"/>
      <c r="F65" s="104"/>
      <c r="G65" s="104"/>
      <c r="H65" s="104"/>
      <c r="I65" s="104"/>
      <c r="J65" s="104"/>
      <c r="K65" s="104"/>
    </row>
    <row r="66" spans="1:11" s="25" customFormat="1" ht="81">
      <c r="A66" s="99" t="s">
        <v>132</v>
      </c>
      <c r="B66" s="99"/>
      <c r="C66" s="102"/>
      <c r="D66" s="104"/>
      <c r="E66" s="105"/>
      <c r="F66" s="105"/>
      <c r="G66" s="105"/>
      <c r="H66" s="105"/>
      <c r="I66" s="105"/>
      <c r="J66" s="105"/>
      <c r="K66" s="105"/>
    </row>
    <row r="67" spans="1:11" s="25" customFormat="1" ht="20.25">
      <c r="A67" s="99" t="s">
        <v>133</v>
      </c>
      <c r="B67" s="99"/>
      <c r="C67" s="102"/>
      <c r="D67" s="104"/>
      <c r="E67" s="105"/>
      <c r="F67" s="105"/>
      <c r="G67" s="105"/>
      <c r="H67" s="105"/>
      <c r="I67" s="105"/>
      <c r="J67" s="105"/>
      <c r="K67" s="105"/>
    </row>
    <row r="69" spans="7:11" ht="15">
      <c r="G69" s="30"/>
      <c r="H69" s="30"/>
      <c r="I69" s="30"/>
      <c r="J69" s="30"/>
      <c r="K69" s="30"/>
    </row>
    <row r="70" spans="1:7" ht="18.75">
      <c r="A70" s="83"/>
      <c r="B70" s="83"/>
      <c r="C70" s="83"/>
      <c r="D70" s="83"/>
      <c r="E70" s="83"/>
      <c r="F70" s="83"/>
      <c r="G70" s="83"/>
    </row>
  </sheetData>
  <sheetProtection/>
  <mergeCells count="14">
    <mergeCell ref="A2:K2"/>
    <mergeCell ref="A3:K3"/>
    <mergeCell ref="A5:A8"/>
    <mergeCell ref="B5:B8"/>
    <mergeCell ref="C5:C8"/>
    <mergeCell ref="D5:K5"/>
    <mergeCell ref="D6:D8"/>
    <mergeCell ref="E6:K6"/>
    <mergeCell ref="E7:E8"/>
    <mergeCell ref="F7:F8"/>
    <mergeCell ref="G7:G8"/>
    <mergeCell ref="H7:H8"/>
    <mergeCell ref="I7:I8"/>
    <mergeCell ref="J7:K7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22.625" style="0" customWidth="1"/>
    <col min="4" max="4" width="14.125" style="0" customWidth="1"/>
    <col min="5" max="5" width="14.00390625" style="0" customWidth="1"/>
    <col min="6" max="6" width="12.125" style="0" customWidth="1"/>
    <col min="7" max="7" width="15.00390625" style="0" customWidth="1"/>
    <col min="8" max="8" width="13.75390625" style="0" customWidth="1"/>
    <col min="9" max="9" width="12.75390625" style="0" customWidth="1"/>
    <col min="10" max="10" width="10.375" style="0" customWidth="1"/>
    <col min="11" max="11" width="13.375" style="0" customWidth="1"/>
    <col min="12" max="12" width="12.125" style="0" customWidth="1"/>
  </cols>
  <sheetData>
    <row r="1" spans="10:12" ht="18.75">
      <c r="J1" s="151" t="s">
        <v>215</v>
      </c>
      <c r="K1" s="151"/>
      <c r="L1" s="151"/>
    </row>
    <row r="2" spans="1:12" ht="21" customHeight="1">
      <c r="A2" s="162" t="s">
        <v>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9.5" customHeight="1">
      <c r="A3" s="163" t="s">
        <v>468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5" spans="1:12" ht="30" customHeight="1">
      <c r="A5" s="164" t="s">
        <v>0</v>
      </c>
      <c r="B5" s="164" t="s">
        <v>11</v>
      </c>
      <c r="C5" s="164" t="s">
        <v>21</v>
      </c>
      <c r="D5" s="164" t="s">
        <v>22</v>
      </c>
      <c r="E5" s="164"/>
      <c r="F5" s="164"/>
      <c r="G5" s="164"/>
      <c r="H5" s="164"/>
      <c r="I5" s="164"/>
      <c r="J5" s="164"/>
      <c r="K5" s="164"/>
      <c r="L5" s="164"/>
    </row>
    <row r="6" spans="1:12" ht="12.75">
      <c r="A6" s="164"/>
      <c r="B6" s="164"/>
      <c r="C6" s="164"/>
      <c r="D6" s="164" t="s">
        <v>23</v>
      </c>
      <c r="E6" s="164"/>
      <c r="F6" s="164"/>
      <c r="G6" s="164" t="s">
        <v>3</v>
      </c>
      <c r="H6" s="164"/>
      <c r="I6" s="164"/>
      <c r="J6" s="164"/>
      <c r="K6" s="164"/>
      <c r="L6" s="164"/>
    </row>
    <row r="7" spans="1:12" ht="80.25" customHeight="1">
      <c r="A7" s="164"/>
      <c r="B7" s="164"/>
      <c r="C7" s="164"/>
      <c r="D7" s="164"/>
      <c r="E7" s="164"/>
      <c r="F7" s="164"/>
      <c r="G7" s="165" t="s">
        <v>24</v>
      </c>
      <c r="H7" s="165"/>
      <c r="I7" s="165"/>
      <c r="J7" s="165" t="s">
        <v>25</v>
      </c>
      <c r="K7" s="165"/>
      <c r="L7" s="165"/>
    </row>
    <row r="8" spans="1:12" ht="51">
      <c r="A8" s="164"/>
      <c r="B8" s="164"/>
      <c r="C8" s="164"/>
      <c r="D8" s="5" t="s">
        <v>465</v>
      </c>
      <c r="E8" s="5" t="s">
        <v>466</v>
      </c>
      <c r="F8" s="5" t="s">
        <v>467</v>
      </c>
      <c r="G8" s="5" t="s">
        <v>469</v>
      </c>
      <c r="H8" s="5" t="s">
        <v>466</v>
      </c>
      <c r="I8" s="5" t="s">
        <v>467</v>
      </c>
      <c r="J8" s="5" t="s">
        <v>238</v>
      </c>
      <c r="K8" s="5" t="s">
        <v>26</v>
      </c>
      <c r="L8" s="5" t="s">
        <v>27</v>
      </c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51" customHeight="1">
      <c r="A10" s="6" t="s">
        <v>28</v>
      </c>
      <c r="B10" s="7" t="s">
        <v>32</v>
      </c>
      <c r="C10" s="8" t="s">
        <v>12</v>
      </c>
      <c r="D10" s="106">
        <f aca="true" t="shared" si="0" ref="D10:F11">G10+J10</f>
        <v>7454040.79</v>
      </c>
      <c r="E10" s="106">
        <f t="shared" si="0"/>
        <v>8072499</v>
      </c>
      <c r="F10" s="106">
        <f t="shared" si="0"/>
        <v>8268096</v>
      </c>
      <c r="G10" s="106">
        <f aca="true" t="shared" si="1" ref="G10:L10">G11+G13</f>
        <v>7454040.79</v>
      </c>
      <c r="H10" s="8">
        <f t="shared" si="1"/>
        <v>8072499</v>
      </c>
      <c r="I10" s="8">
        <f t="shared" si="1"/>
        <v>8268096</v>
      </c>
      <c r="J10" s="9">
        <f t="shared" si="1"/>
        <v>0</v>
      </c>
      <c r="K10" s="9">
        <f t="shared" si="1"/>
        <v>0</v>
      </c>
      <c r="L10" s="9">
        <f t="shared" si="1"/>
        <v>0</v>
      </c>
    </row>
    <row r="11" spans="1:12" ht="56.25" customHeight="1">
      <c r="A11" s="6" t="s">
        <v>29</v>
      </c>
      <c r="B11" s="8">
        <v>1001</v>
      </c>
      <c r="C11" s="8" t="s">
        <v>12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31"/>
      <c r="H11" s="132"/>
      <c r="I11" s="132"/>
      <c r="J11" s="9"/>
      <c r="K11" s="9"/>
      <c r="L11" s="9"/>
    </row>
    <row r="12" spans="1:12" ht="12.75">
      <c r="A12" s="6"/>
      <c r="B12" s="6"/>
      <c r="C12" s="6"/>
      <c r="D12" s="106"/>
      <c r="E12" s="106"/>
      <c r="F12" s="106"/>
      <c r="G12" s="106"/>
      <c r="H12" s="6"/>
      <c r="I12" s="6"/>
      <c r="J12" s="6"/>
      <c r="K12" s="6"/>
      <c r="L12" s="6"/>
    </row>
    <row r="13" spans="1:12" ht="48.75" customHeight="1">
      <c r="A13" s="6" t="s">
        <v>30</v>
      </c>
      <c r="B13" s="8">
        <v>2001</v>
      </c>
      <c r="C13" s="8"/>
      <c r="D13" s="106">
        <f>G13+J13</f>
        <v>7454040.79</v>
      </c>
      <c r="E13" s="106">
        <f>H13+K13</f>
        <v>8072499</v>
      </c>
      <c r="F13" s="106">
        <f>I13+L13</f>
        <v>8268096</v>
      </c>
      <c r="G13" s="106">
        <f>'таб 2 (с 01.04)'!D49</f>
        <v>7454040.79</v>
      </c>
      <c r="H13" s="133">
        <f>'таб 2 (2020)'!D49</f>
        <v>8072499</v>
      </c>
      <c r="I13" s="133">
        <f>'таб 2 (2021)'!D49</f>
        <v>8268096</v>
      </c>
      <c r="J13" s="6"/>
      <c r="K13" s="6"/>
      <c r="L13" s="6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</sheetData>
  <sheetProtection/>
  <mergeCells count="11">
    <mergeCell ref="J7:L7"/>
    <mergeCell ref="J1:L1"/>
    <mergeCell ref="A2:L2"/>
    <mergeCell ref="A3:L3"/>
    <mergeCell ref="A5:A8"/>
    <mergeCell ref="B5:B8"/>
    <mergeCell ref="C5:C8"/>
    <mergeCell ref="D5:L5"/>
    <mergeCell ref="D6:F7"/>
    <mergeCell ref="G6:L6"/>
    <mergeCell ref="G7:I7"/>
  </mergeCells>
  <hyperlinks>
    <hyperlink ref="G7" r:id="rId1" display="consultantplus://offline/ref=49925DC62A084B9EE63A9E2FD05A3AFC304408DF6E66232E4BD3C298AE2AVCO"/>
    <hyperlink ref="J7" r:id="rId2" display="consultantplus://offline/ref=49925DC62A084B9EE63A9E2FD05A3AFC304B0CDB6962232E4BD3C298AE2AVCO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9" zoomScaleSheetLayoutView="89" zoomScalePageLayoutView="0" workbookViewId="0" topLeftCell="A1">
      <selection activeCell="C8" sqref="C8:F8"/>
    </sheetView>
  </sheetViews>
  <sheetFormatPr defaultColWidth="9.00390625" defaultRowHeight="12.75"/>
  <cols>
    <col min="1" max="1" width="51.25390625" style="0" customWidth="1"/>
    <col min="2" max="2" width="14.00390625" style="0" customWidth="1"/>
    <col min="3" max="3" width="11.625" style="0" customWidth="1"/>
    <col min="4" max="4" width="3.75390625" style="0" customWidth="1"/>
    <col min="6" max="6" width="27.00390625" style="0" customWidth="1"/>
    <col min="8" max="8" width="16.00390625" style="0" customWidth="1"/>
  </cols>
  <sheetData>
    <row r="1" ht="18.75">
      <c r="F1" s="89" t="s">
        <v>354</v>
      </c>
    </row>
    <row r="2" spans="1:6" ht="25.5" customHeight="1">
      <c r="A2" s="168" t="s">
        <v>200</v>
      </c>
      <c r="B2" s="168"/>
      <c r="C2" s="168"/>
      <c r="D2" s="168"/>
      <c r="E2" s="168"/>
      <c r="F2" s="168"/>
    </row>
    <row r="3" spans="1:6" ht="18.75" customHeight="1">
      <c r="A3" s="166" t="s">
        <v>474</v>
      </c>
      <c r="B3" s="166"/>
      <c r="C3" s="166"/>
      <c r="D3" s="166"/>
      <c r="E3" s="166"/>
      <c r="F3" s="166"/>
    </row>
    <row r="4" spans="1:6" ht="15.75">
      <c r="A4" s="166" t="s">
        <v>239</v>
      </c>
      <c r="B4" s="166"/>
      <c r="C4" s="166"/>
      <c r="D4" s="111"/>
      <c r="E4" s="111"/>
      <c r="F4" s="111"/>
    </row>
    <row r="6" spans="1:6" ht="51" customHeight="1">
      <c r="A6" s="107" t="s">
        <v>0</v>
      </c>
      <c r="B6" s="107" t="s">
        <v>11</v>
      </c>
      <c r="C6" s="169" t="s">
        <v>201</v>
      </c>
      <c r="D6" s="169"/>
      <c r="E6" s="169"/>
      <c r="F6" s="169"/>
    </row>
    <row r="7" spans="1:6" ht="15.75">
      <c r="A7" s="108" t="s">
        <v>19</v>
      </c>
      <c r="B7" s="109" t="s">
        <v>202</v>
      </c>
      <c r="C7" s="167">
        <v>0</v>
      </c>
      <c r="D7" s="167"/>
      <c r="E7" s="167"/>
      <c r="F7" s="167"/>
    </row>
    <row r="8" spans="1:6" ht="15.75">
      <c r="A8" s="108" t="s">
        <v>20</v>
      </c>
      <c r="B8" s="109" t="s">
        <v>203</v>
      </c>
      <c r="C8" s="167"/>
      <c r="D8" s="167"/>
      <c r="E8" s="167"/>
      <c r="F8" s="167"/>
    </row>
    <row r="9" spans="1:6" ht="15.75">
      <c r="A9" s="108" t="s">
        <v>204</v>
      </c>
      <c r="B9" s="109" t="s">
        <v>205</v>
      </c>
      <c r="C9" s="167"/>
      <c r="D9" s="167"/>
      <c r="E9" s="167"/>
      <c r="F9" s="167"/>
    </row>
    <row r="10" spans="1:6" ht="15.75">
      <c r="A10" s="108"/>
      <c r="B10" s="109"/>
      <c r="C10" s="167"/>
      <c r="D10" s="167"/>
      <c r="E10" s="167"/>
      <c r="F10" s="167"/>
    </row>
    <row r="11" spans="1:6" ht="15.75">
      <c r="A11" s="108" t="s">
        <v>206</v>
      </c>
      <c r="B11" s="109" t="s">
        <v>207</v>
      </c>
      <c r="C11" s="167"/>
      <c r="D11" s="167"/>
      <c r="E11" s="167"/>
      <c r="F11" s="167"/>
    </row>
    <row r="12" spans="1:6" ht="15.75">
      <c r="A12" s="110"/>
      <c r="B12" s="109"/>
      <c r="C12" s="167"/>
      <c r="D12" s="167"/>
      <c r="E12" s="167"/>
      <c r="F12" s="167"/>
    </row>
    <row r="13" ht="12.75">
      <c r="B13" s="85"/>
    </row>
    <row r="14" spans="1:6" ht="12.75">
      <c r="A14" s="86"/>
      <c r="B14" s="86"/>
      <c r="C14" s="86"/>
      <c r="D14" s="86"/>
      <c r="E14" s="86"/>
      <c r="F14" s="86"/>
    </row>
    <row r="15" spans="1:6" ht="18.75" customHeight="1">
      <c r="A15" s="171"/>
      <c r="B15" s="171"/>
      <c r="C15" s="86"/>
      <c r="D15" s="86"/>
      <c r="E15" s="86"/>
      <c r="F15" s="86"/>
    </row>
    <row r="16" spans="1:6" ht="25.5" customHeight="1">
      <c r="A16" s="111"/>
      <c r="B16" s="111"/>
      <c r="C16" s="111"/>
      <c r="D16" s="111"/>
      <c r="E16" s="111"/>
      <c r="F16" s="89" t="s">
        <v>208</v>
      </c>
    </row>
    <row r="17" spans="1:6" ht="15.75">
      <c r="A17" s="111"/>
      <c r="B17" s="111"/>
      <c r="C17" s="111"/>
      <c r="D17" s="111"/>
      <c r="E17" s="111"/>
      <c r="F17" s="111"/>
    </row>
    <row r="18" spans="1:6" ht="12.75" customHeight="1">
      <c r="A18" s="168" t="s">
        <v>209</v>
      </c>
      <c r="B18" s="168"/>
      <c r="C18" s="168"/>
      <c r="D18" s="168"/>
      <c r="E18" s="168"/>
      <c r="F18" s="168"/>
    </row>
    <row r="19" spans="1:6" ht="15.75">
      <c r="A19" s="111"/>
      <c r="B19" s="111"/>
      <c r="C19" s="111"/>
      <c r="D19" s="111"/>
      <c r="E19" s="111"/>
      <c r="F19" s="111"/>
    </row>
    <row r="20" spans="1:6" ht="60.75" customHeight="1">
      <c r="A20" s="107" t="s">
        <v>0</v>
      </c>
      <c r="B20" s="107" t="s">
        <v>11</v>
      </c>
      <c r="C20" s="169" t="s">
        <v>210</v>
      </c>
      <c r="D20" s="169"/>
      <c r="E20" s="169"/>
      <c r="F20" s="169"/>
    </row>
    <row r="21" spans="1:6" ht="14.25" customHeight="1">
      <c r="A21" s="107">
        <v>1</v>
      </c>
      <c r="B21" s="107">
        <v>2</v>
      </c>
      <c r="C21" s="169">
        <v>3</v>
      </c>
      <c r="D21" s="169"/>
      <c r="E21" s="169"/>
      <c r="F21" s="169"/>
    </row>
    <row r="22" spans="1:6" ht="15.75">
      <c r="A22" s="108" t="s">
        <v>211</v>
      </c>
      <c r="B22" s="109" t="s">
        <v>202</v>
      </c>
      <c r="C22" s="167"/>
      <c r="D22" s="167"/>
      <c r="E22" s="167"/>
      <c r="F22" s="167"/>
    </row>
    <row r="23" spans="1:6" ht="63.75" customHeight="1">
      <c r="A23" s="108" t="s">
        <v>212</v>
      </c>
      <c r="B23" s="109" t="s">
        <v>203</v>
      </c>
      <c r="C23" s="167"/>
      <c r="D23" s="167"/>
      <c r="E23" s="167"/>
      <c r="F23" s="167"/>
    </row>
    <row r="24" spans="1:6" ht="33" customHeight="1">
      <c r="A24" s="108" t="s">
        <v>213</v>
      </c>
      <c r="B24" s="109" t="s">
        <v>205</v>
      </c>
      <c r="C24" s="167"/>
      <c r="D24" s="167"/>
      <c r="E24" s="167"/>
      <c r="F24" s="167"/>
    </row>
    <row r="25" spans="1:3" ht="12.75">
      <c r="A25" s="84"/>
      <c r="B25" s="85"/>
      <c r="C25" s="86"/>
    </row>
    <row r="26" spans="1:9" ht="15">
      <c r="A26" s="21"/>
      <c r="B26" s="21"/>
      <c r="C26" s="21"/>
      <c r="D26" s="30"/>
      <c r="E26" s="30"/>
      <c r="F26" s="30"/>
      <c r="G26" s="30"/>
      <c r="H26" s="28"/>
      <c r="I26" s="28"/>
    </row>
    <row r="27" spans="1:9" ht="15.75">
      <c r="A27" s="26" t="s">
        <v>108</v>
      </c>
      <c r="B27" s="26"/>
      <c r="C27" s="88"/>
      <c r="D27" s="28"/>
      <c r="E27" s="170" t="s">
        <v>389</v>
      </c>
      <c r="F27" s="170"/>
      <c r="G27" s="31"/>
      <c r="H27" s="31"/>
      <c r="I27" s="28"/>
    </row>
    <row r="28" spans="1:9" ht="15">
      <c r="A28" s="21"/>
      <c r="B28" s="21"/>
      <c r="C28" s="82" t="s">
        <v>4</v>
      </c>
      <c r="D28" s="29"/>
      <c r="E28" s="172" t="s">
        <v>5</v>
      </c>
      <c r="F28" s="172"/>
      <c r="G28" s="29"/>
      <c r="H28" s="29"/>
      <c r="I28" s="29"/>
    </row>
    <row r="29" spans="1:9" ht="15">
      <c r="A29" s="20" t="s">
        <v>109</v>
      </c>
      <c r="B29" s="20"/>
      <c r="C29" s="21"/>
      <c r="D29" s="30"/>
      <c r="E29" s="30"/>
      <c r="F29" s="29"/>
      <c r="G29" s="29"/>
      <c r="H29" s="29"/>
      <c r="I29" s="29"/>
    </row>
    <row r="30" spans="1:9" ht="15">
      <c r="A30" s="21"/>
      <c r="B30" s="21"/>
      <c r="C30" s="21"/>
      <c r="D30" s="30"/>
      <c r="E30" s="30"/>
      <c r="F30" s="29"/>
      <c r="G30" s="29"/>
      <c r="H30" s="29"/>
      <c r="I30" s="29"/>
    </row>
    <row r="31" spans="1:9" ht="15">
      <c r="A31" s="21" t="s">
        <v>473</v>
      </c>
      <c r="B31" s="21"/>
      <c r="C31" s="21"/>
      <c r="D31" s="30"/>
      <c r="E31" s="30"/>
      <c r="F31" s="29"/>
      <c r="G31" s="29"/>
      <c r="H31" s="29"/>
      <c r="I31" s="29"/>
    </row>
    <row r="32" spans="1:9" ht="15" hidden="1">
      <c r="A32" s="21"/>
      <c r="B32" s="21"/>
      <c r="C32" s="21"/>
      <c r="D32" s="30"/>
      <c r="E32" s="30"/>
      <c r="F32" s="29"/>
      <c r="G32" s="29"/>
      <c r="H32" s="29"/>
      <c r="I32" s="29"/>
    </row>
    <row r="33" spans="1:9" ht="15" hidden="1">
      <c r="A33" s="21" t="s">
        <v>110</v>
      </c>
      <c r="B33" s="21"/>
      <c r="C33" s="21"/>
      <c r="D33" s="30"/>
      <c r="E33" s="30"/>
      <c r="F33" s="29"/>
      <c r="G33" s="29"/>
      <c r="H33" s="29"/>
      <c r="I33" s="29"/>
    </row>
    <row r="34" spans="1:9" ht="63.75" customHeight="1" hidden="1">
      <c r="A34" s="26" t="s">
        <v>111</v>
      </c>
      <c r="B34" s="26"/>
      <c r="C34" s="88"/>
      <c r="D34" s="28"/>
      <c r="E34" s="170"/>
      <c r="F34" s="170"/>
      <c r="G34" s="27"/>
      <c r="H34" s="31"/>
      <c r="I34" s="31"/>
    </row>
    <row r="35" spans="1:9" ht="15" hidden="1">
      <c r="A35" s="21"/>
      <c r="B35" s="21"/>
      <c r="C35" s="82" t="s">
        <v>4</v>
      </c>
      <c r="D35" s="29"/>
      <c r="E35" s="172" t="s">
        <v>5</v>
      </c>
      <c r="F35" s="172"/>
      <c r="G35" s="10"/>
      <c r="H35" s="29"/>
      <c r="I35" s="29"/>
    </row>
    <row r="36" spans="1:9" ht="15" hidden="1">
      <c r="A36" s="21"/>
      <c r="B36" s="21"/>
      <c r="C36" s="21"/>
      <c r="D36" s="10"/>
      <c r="E36" s="10"/>
      <c r="F36" s="10"/>
      <c r="G36" s="10"/>
      <c r="H36" s="10"/>
      <c r="I36" s="10"/>
    </row>
    <row r="37" spans="1:9" ht="65.25" customHeight="1" hidden="1">
      <c r="A37" s="26" t="s">
        <v>112</v>
      </c>
      <c r="B37" s="26"/>
      <c r="C37" s="88"/>
      <c r="D37" s="28"/>
      <c r="E37" s="170"/>
      <c r="F37" s="170"/>
      <c r="G37" s="27"/>
      <c r="H37" s="31"/>
      <c r="I37" s="31"/>
    </row>
    <row r="38" spans="1:9" ht="15" hidden="1">
      <c r="A38" s="21"/>
      <c r="B38" s="21"/>
      <c r="C38" s="82" t="s">
        <v>4</v>
      </c>
      <c r="D38" s="29"/>
      <c r="E38" s="172" t="s">
        <v>5</v>
      </c>
      <c r="F38" s="172"/>
      <c r="G38" s="10"/>
      <c r="H38" s="29"/>
      <c r="I38" s="29"/>
    </row>
    <row r="39" spans="1:9" ht="15" hidden="1">
      <c r="A39" s="21"/>
      <c r="B39" s="21"/>
      <c r="C39" s="21"/>
      <c r="D39" s="10"/>
      <c r="E39" s="10"/>
      <c r="F39" s="10"/>
      <c r="G39" s="10"/>
      <c r="H39" s="10"/>
      <c r="I39" s="10"/>
    </row>
    <row r="40" spans="1:9" ht="15" hidden="1">
      <c r="A40" s="21" t="s">
        <v>134</v>
      </c>
      <c r="B40" s="21"/>
      <c r="C40" s="21"/>
      <c r="D40" s="28"/>
      <c r="E40" s="21"/>
      <c r="F40" s="30"/>
      <c r="G40" s="30"/>
      <c r="H40" s="28"/>
      <c r="I40" s="28"/>
    </row>
    <row r="41" ht="12.75" hidden="1"/>
    <row r="42" ht="12.75">
      <c r="A42" s="87"/>
    </row>
  </sheetData>
  <sheetProtection/>
  <mergeCells count="23">
    <mergeCell ref="E38:F38"/>
    <mergeCell ref="E28:F28"/>
    <mergeCell ref="E34:F34"/>
    <mergeCell ref="E35:F35"/>
    <mergeCell ref="E37:F37"/>
    <mergeCell ref="C22:F22"/>
    <mergeCell ref="C23:F23"/>
    <mergeCell ref="A2:F2"/>
    <mergeCell ref="A3:F3"/>
    <mergeCell ref="C6:F6"/>
    <mergeCell ref="C10:F10"/>
    <mergeCell ref="C7:F7"/>
    <mergeCell ref="E27:F27"/>
    <mergeCell ref="C21:F21"/>
    <mergeCell ref="A15:B15"/>
    <mergeCell ref="C8:F8"/>
    <mergeCell ref="C9:F9"/>
    <mergeCell ref="A4:C4"/>
    <mergeCell ref="C24:F24"/>
    <mergeCell ref="C11:F11"/>
    <mergeCell ref="C12:F12"/>
    <mergeCell ref="A18:F18"/>
    <mergeCell ref="C20:F20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56"/>
  <sheetViews>
    <sheetView zoomScalePageLayoutView="0" workbookViewId="0" topLeftCell="A13">
      <selection activeCell="DE2" sqref="DE2:ER2"/>
    </sheetView>
  </sheetViews>
  <sheetFormatPr defaultColWidth="0.875" defaultRowHeight="12.75"/>
  <cols>
    <col min="1" max="115" width="0.875" style="46" customWidth="1"/>
    <col min="116" max="116" width="8.375" style="46" customWidth="1"/>
    <col min="117" max="117" width="10.125" style="46" customWidth="1"/>
    <col min="118" max="118" width="2.875" style="46" customWidth="1"/>
    <col min="119" max="146" width="0.875" style="46" customWidth="1"/>
    <col min="147" max="147" width="1.00390625" style="46" customWidth="1"/>
    <col min="148" max="148" width="12.00390625" style="46" bestFit="1" customWidth="1"/>
    <col min="149" max="16384" width="0.875" style="46" customWidth="1"/>
  </cols>
  <sheetData>
    <row r="1" spans="109:148" s="33" customFormat="1" ht="18.75" customHeight="1">
      <c r="DE1" s="175" t="s">
        <v>135</v>
      </c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</row>
    <row r="2" spans="109:148" s="33" customFormat="1" ht="37.5" customHeight="1">
      <c r="DE2" s="176" t="s">
        <v>136</v>
      </c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</row>
    <row r="3" spans="109:148" s="33" customFormat="1" ht="9.75" customHeight="1"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</row>
    <row r="4" spans="107:148" s="35" customFormat="1" ht="10.5" customHeight="1">
      <c r="DC4" s="177" t="s">
        <v>137</v>
      </c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</row>
    <row r="5" spans="107:148" s="35" customFormat="1" ht="10.5" customHeight="1"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</row>
    <row r="6" spans="107:148" s="33" customFormat="1" ht="10.5">
      <c r="DC6" s="173" t="s">
        <v>138</v>
      </c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</row>
    <row r="7" spans="107:148" s="35" customFormat="1" ht="10.5" customHeight="1"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</row>
    <row r="8" spans="107:148" s="33" customFormat="1" ht="10.5">
      <c r="DC8" s="173" t="s">
        <v>139</v>
      </c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</row>
    <row r="9" spans="107:148" s="35" customFormat="1" ht="15.75" customHeight="1"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36"/>
      <c r="DW9" s="36"/>
      <c r="DX9" s="36"/>
      <c r="DY9" s="36"/>
      <c r="DZ9" s="36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</row>
    <row r="10" spans="107:148" s="33" customFormat="1" ht="10.5">
      <c r="DC10" s="173" t="s">
        <v>4</v>
      </c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EA10" s="173" t="s">
        <v>5</v>
      </c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</row>
    <row r="11" spans="105:135" s="35" customFormat="1" ht="10.5" customHeight="1">
      <c r="DA11" s="181" t="s">
        <v>140</v>
      </c>
      <c r="DB11" s="181"/>
      <c r="DC11" s="182"/>
      <c r="DD11" s="182"/>
      <c r="DE11" s="182"/>
      <c r="DF11" s="182"/>
      <c r="DG11" s="182"/>
      <c r="DH11" s="183" t="s">
        <v>140</v>
      </c>
      <c r="DI11" s="183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1">
        <v>20</v>
      </c>
      <c r="DW11" s="181"/>
      <c r="DX11" s="181"/>
      <c r="DY11" s="181"/>
      <c r="DZ11" s="192"/>
      <c r="EA11" s="192"/>
      <c r="EB11" s="192"/>
      <c r="EC11" s="183" t="s">
        <v>141</v>
      </c>
      <c r="ED11" s="183"/>
      <c r="EE11" s="183"/>
    </row>
    <row r="12" spans="2:141" s="38" customFormat="1" ht="12" customHeight="1">
      <c r="B12" s="193" t="s">
        <v>142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</row>
    <row r="13" spans="1:148" s="35" customFormat="1" ht="12.75" customHeight="1" thickBot="1">
      <c r="A13" s="39"/>
      <c r="B13" s="194" t="s">
        <v>143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5"/>
      <c r="EJ13" s="195"/>
      <c r="EK13" s="195"/>
      <c r="ER13" s="40" t="s">
        <v>144</v>
      </c>
    </row>
    <row r="14" spans="132:148" s="35" customFormat="1" ht="12" customHeight="1">
      <c r="EB14" s="41"/>
      <c r="EC14" s="41"/>
      <c r="ED14" s="41"/>
      <c r="EE14" s="41"/>
      <c r="EF14" s="42"/>
      <c r="EG14" s="42"/>
      <c r="EH14" s="43"/>
      <c r="EI14" s="44"/>
      <c r="EJ14" s="43"/>
      <c r="EK14" s="43"/>
      <c r="EL14" s="45"/>
      <c r="EM14" s="45"/>
      <c r="EN14" s="45"/>
      <c r="EO14" s="45"/>
      <c r="EP14" s="45" t="s">
        <v>145</v>
      </c>
      <c r="EQ14" s="43"/>
      <c r="ER14" s="90" t="s">
        <v>146</v>
      </c>
    </row>
    <row r="15" spans="49:148" s="35" customFormat="1" ht="12" customHeight="1">
      <c r="AW15" s="196" t="s">
        <v>147</v>
      </c>
      <c r="AX15" s="196"/>
      <c r="AY15" s="196"/>
      <c r="AZ15" s="196"/>
      <c r="BA15" s="196"/>
      <c r="BB15" s="182"/>
      <c r="BC15" s="197"/>
      <c r="BD15" s="197"/>
      <c r="BE15" s="197"/>
      <c r="BF15" s="197"/>
      <c r="BG15" s="199" t="s">
        <v>140</v>
      </c>
      <c r="BH15" s="199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182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6">
        <v>20</v>
      </c>
      <c r="CR15" s="196"/>
      <c r="CS15" s="196"/>
      <c r="CT15" s="196"/>
      <c r="CU15" s="192"/>
      <c r="CV15" s="198"/>
      <c r="CW15" s="198"/>
      <c r="CX15" s="198"/>
      <c r="CY15" s="199" t="s">
        <v>141</v>
      </c>
      <c r="CZ15" s="199"/>
      <c r="DA15" s="199"/>
      <c r="EL15" s="37"/>
      <c r="EM15" s="37"/>
      <c r="EN15" s="37"/>
      <c r="EO15" s="37"/>
      <c r="EP15" s="37" t="s">
        <v>148</v>
      </c>
      <c r="ER15" s="91"/>
    </row>
    <row r="16" spans="1:148" s="35" customFormat="1" ht="15.75" customHeight="1">
      <c r="A16" s="35" t="s">
        <v>149</v>
      </c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47"/>
      <c r="EF16" s="47"/>
      <c r="EG16" s="47"/>
      <c r="EH16" s="47"/>
      <c r="EI16" s="47"/>
      <c r="EL16" s="37"/>
      <c r="EM16" s="37"/>
      <c r="EN16" s="37"/>
      <c r="EO16" s="37"/>
      <c r="EP16" s="37"/>
      <c r="ER16" s="178"/>
    </row>
    <row r="17" spans="1:148" s="35" customFormat="1" ht="15.75" customHeight="1">
      <c r="A17" s="35" t="s">
        <v>150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47"/>
      <c r="EF17" s="47"/>
      <c r="EG17" s="47"/>
      <c r="EH17" s="47"/>
      <c r="EI17" s="47"/>
      <c r="EL17" s="37"/>
      <c r="EM17" s="37"/>
      <c r="EN17" s="37"/>
      <c r="EO17" s="37"/>
      <c r="EP17" s="37" t="s">
        <v>151</v>
      </c>
      <c r="ER17" s="179"/>
    </row>
    <row r="18" spans="1:148" s="35" customFormat="1" ht="3" customHeight="1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L18" s="37"/>
      <c r="EM18" s="37"/>
      <c r="EN18" s="37"/>
      <c r="EO18" s="37"/>
      <c r="EP18" s="37"/>
      <c r="ER18" s="178"/>
    </row>
    <row r="19" spans="1:148" s="35" customFormat="1" ht="10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X19" s="49" t="s">
        <v>152</v>
      </c>
      <c r="AY19" s="48"/>
      <c r="AZ19" s="48"/>
      <c r="BA19" s="48"/>
      <c r="BB19" s="48"/>
      <c r="BC19" s="48"/>
      <c r="BD19" s="48"/>
      <c r="BE19" s="48"/>
      <c r="BF19" s="48"/>
      <c r="BG19" s="186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L19" s="37"/>
      <c r="EM19" s="37"/>
      <c r="EN19" s="37"/>
      <c r="EO19" s="37"/>
      <c r="EP19" s="37" t="s">
        <v>153</v>
      </c>
      <c r="ER19" s="180"/>
    </row>
    <row r="20" spans="1:148" s="35" customFormat="1" ht="3" customHeight="1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X20" s="48"/>
      <c r="AY20" s="48"/>
      <c r="AZ20" s="48"/>
      <c r="BA20" s="48"/>
      <c r="BB20" s="48"/>
      <c r="BC20" s="48"/>
      <c r="BD20" s="48"/>
      <c r="BE20" s="48"/>
      <c r="BF20" s="48"/>
      <c r="BG20" s="189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1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L20" s="37"/>
      <c r="EM20" s="37"/>
      <c r="EN20" s="37"/>
      <c r="EO20" s="37"/>
      <c r="EP20" s="37"/>
      <c r="ER20" s="179"/>
    </row>
    <row r="21" spans="1:148" s="35" customFormat="1" ht="14.25" customHeight="1">
      <c r="A21" s="35" t="s">
        <v>154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47"/>
      <c r="EF21" s="47"/>
      <c r="EG21" s="47"/>
      <c r="EH21" s="47"/>
      <c r="EI21" s="47"/>
      <c r="EL21" s="37"/>
      <c r="EM21" s="37"/>
      <c r="EN21" s="37"/>
      <c r="EO21" s="37"/>
      <c r="EP21" s="45" t="s">
        <v>155</v>
      </c>
      <c r="ER21" s="91"/>
    </row>
    <row r="22" spans="1:148" s="35" customFormat="1" ht="12.75">
      <c r="A22" s="35" t="s">
        <v>156</v>
      </c>
      <c r="AX22" s="185" t="s">
        <v>223</v>
      </c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47"/>
      <c r="EF22" s="47"/>
      <c r="EG22" s="47"/>
      <c r="EH22" s="47"/>
      <c r="EI22" s="47"/>
      <c r="EL22" s="37"/>
      <c r="EM22" s="37"/>
      <c r="EN22" s="37"/>
      <c r="EO22" s="37"/>
      <c r="EP22" s="37"/>
      <c r="ER22" s="92"/>
    </row>
    <row r="23" spans="1:148" s="35" customFormat="1" ht="12.75">
      <c r="A23" s="35" t="s">
        <v>157</v>
      </c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47"/>
      <c r="EF23" s="47"/>
      <c r="EG23" s="47"/>
      <c r="EH23" s="47"/>
      <c r="EI23" s="47"/>
      <c r="EL23" s="37"/>
      <c r="EM23" s="37"/>
      <c r="EN23" s="37"/>
      <c r="EO23" s="37"/>
      <c r="EP23" s="37" t="s">
        <v>158</v>
      </c>
      <c r="ER23" s="91" t="s">
        <v>224</v>
      </c>
    </row>
    <row r="24" spans="1:148" s="35" customFormat="1" ht="12.75">
      <c r="A24" s="35" t="s">
        <v>156</v>
      </c>
      <c r="AX24" s="185" t="s">
        <v>225</v>
      </c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47"/>
      <c r="EF24" s="47"/>
      <c r="EG24" s="47"/>
      <c r="EH24" s="47"/>
      <c r="EI24" s="47"/>
      <c r="EJ24" s="43"/>
      <c r="EK24" s="43"/>
      <c r="EL24" s="45"/>
      <c r="EM24" s="45"/>
      <c r="EN24" s="45"/>
      <c r="EO24" s="45"/>
      <c r="EQ24" s="43"/>
      <c r="ER24" s="178" t="s">
        <v>226</v>
      </c>
    </row>
    <row r="25" spans="1:148" s="35" customFormat="1" ht="12.75">
      <c r="A25" s="35" t="s">
        <v>159</v>
      </c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47"/>
      <c r="EF25" s="47"/>
      <c r="EG25" s="47"/>
      <c r="EH25" s="47"/>
      <c r="EI25" s="47"/>
      <c r="EJ25" s="43"/>
      <c r="EK25" s="43"/>
      <c r="EL25" s="45"/>
      <c r="EM25" s="45"/>
      <c r="EN25" s="45"/>
      <c r="EO25" s="45"/>
      <c r="EQ25" s="43"/>
      <c r="ER25" s="180"/>
    </row>
    <row r="26" spans="1:148" s="35" customFormat="1" ht="11.25" customHeight="1">
      <c r="A26" s="35" t="s">
        <v>160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50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3"/>
      <c r="EK26" s="43"/>
      <c r="EL26" s="45"/>
      <c r="EM26" s="45"/>
      <c r="EN26" s="45"/>
      <c r="EO26" s="45"/>
      <c r="EP26" s="37" t="s">
        <v>161</v>
      </c>
      <c r="EQ26" s="43"/>
      <c r="ER26" s="179"/>
    </row>
    <row r="27" spans="12:148" s="35" customFormat="1" ht="10.5" customHeight="1" thickBot="1"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3"/>
      <c r="EK27" s="43"/>
      <c r="EL27" s="45"/>
      <c r="EM27" s="45"/>
      <c r="EN27" s="45"/>
      <c r="EO27" s="45"/>
      <c r="EP27" s="37" t="s">
        <v>162</v>
      </c>
      <c r="EQ27" s="43"/>
      <c r="ER27" s="93"/>
    </row>
    <row r="28" spans="12:148" s="33" customFormat="1" ht="10.5">
      <c r="L28" s="173" t="s">
        <v>163</v>
      </c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2"/>
      <c r="EK28" s="52"/>
      <c r="EL28" s="53"/>
      <c r="EM28" s="53"/>
      <c r="EN28" s="53"/>
      <c r="EO28" s="53"/>
      <c r="EQ28" s="52"/>
      <c r="ER28" s="54"/>
    </row>
    <row r="29" spans="12:148" s="33" customFormat="1" ht="12.75"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201" t="s">
        <v>19</v>
      </c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2"/>
      <c r="EM29" s="202"/>
      <c r="EN29" s="202"/>
      <c r="EO29" s="202"/>
      <c r="EP29" s="202"/>
      <c r="EQ29" s="202"/>
      <c r="ER29" s="202"/>
    </row>
    <row r="30" spans="1:148" s="35" customFormat="1" ht="11.25" customHeight="1">
      <c r="A30" s="48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3"/>
      <c r="EK30" s="43"/>
      <c r="EL30" s="45"/>
      <c r="EM30" s="45"/>
      <c r="EN30" s="45"/>
      <c r="EO30" s="45"/>
      <c r="EQ30" s="43"/>
      <c r="ER30" s="56"/>
    </row>
    <row r="31" spans="1:148" s="44" customFormat="1" ht="10.5" customHeight="1">
      <c r="A31" s="212" t="s">
        <v>164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3" t="s">
        <v>165</v>
      </c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3" t="s">
        <v>113</v>
      </c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3" t="s">
        <v>187</v>
      </c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5" t="s">
        <v>166</v>
      </c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13" t="s">
        <v>167</v>
      </c>
      <c r="DM31" s="214"/>
      <c r="DN31" s="205" t="s">
        <v>168</v>
      </c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</row>
    <row r="32" spans="1:148" s="44" customFormat="1" ht="10.5" customHeight="1">
      <c r="A32" s="212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3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3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3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7" t="s">
        <v>169</v>
      </c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15"/>
      <c r="DM32" s="216"/>
      <c r="DN32" s="207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</row>
    <row r="33" spans="1:148" s="44" customFormat="1" ht="10.5" customHeight="1">
      <c r="A33" s="212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17" t="s">
        <v>186</v>
      </c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9"/>
      <c r="DL33" s="215"/>
      <c r="DM33" s="216"/>
      <c r="DN33" s="207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</row>
    <row r="34" spans="1:148" s="44" customFormat="1" ht="41.25" customHeight="1">
      <c r="A34" s="212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 t="s">
        <v>170</v>
      </c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 t="s">
        <v>171</v>
      </c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58" t="s">
        <v>170</v>
      </c>
      <c r="DM34" s="58" t="s">
        <v>171</v>
      </c>
      <c r="DN34" s="220" t="s">
        <v>172</v>
      </c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12"/>
      <c r="EI34" s="204" t="s">
        <v>173</v>
      </c>
      <c r="EJ34" s="204"/>
      <c r="EK34" s="204"/>
      <c r="EL34" s="204"/>
      <c r="EM34" s="204"/>
      <c r="EN34" s="204"/>
      <c r="EO34" s="204"/>
      <c r="EP34" s="204"/>
      <c r="EQ34" s="204"/>
      <c r="ER34" s="204"/>
    </row>
    <row r="35" spans="1:148" s="44" customFormat="1" ht="10.5" customHeight="1">
      <c r="A35" s="211">
        <v>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>
        <v>2</v>
      </c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>
        <v>3</v>
      </c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>
        <v>4</v>
      </c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1">
        <v>5</v>
      </c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>
        <v>6</v>
      </c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57">
        <v>7</v>
      </c>
      <c r="DM35" s="57">
        <v>8</v>
      </c>
      <c r="DN35" s="205">
        <v>9</v>
      </c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11"/>
      <c r="EI35" s="210">
        <v>10</v>
      </c>
      <c r="EJ35" s="210"/>
      <c r="EK35" s="210"/>
      <c r="EL35" s="210"/>
      <c r="EM35" s="210"/>
      <c r="EN35" s="210"/>
      <c r="EO35" s="210"/>
      <c r="EP35" s="210"/>
      <c r="EQ35" s="210"/>
      <c r="ER35" s="210"/>
    </row>
    <row r="36" spans="1:148" s="35" customFormat="1" ht="12.75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59"/>
      <c r="DM36" s="5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</row>
    <row r="37" spans="1:148" s="35" customFormat="1" ht="12.75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59"/>
      <c r="DM37" s="5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</row>
    <row r="38" spans="1:148" s="35" customFormat="1" ht="12.7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59"/>
      <c r="DM38" s="5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</row>
    <row r="39" spans="1:148" s="35" customFormat="1" ht="12.75" hidden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2"/>
      <c r="AX39" s="76"/>
      <c r="AY39" s="77"/>
      <c r="AZ39" s="77"/>
      <c r="BA39" s="77"/>
      <c r="BB39" s="77"/>
      <c r="BC39" s="77"/>
      <c r="BD39" s="77"/>
      <c r="BE39" s="77"/>
      <c r="BF39" s="77"/>
      <c r="BG39" s="77"/>
      <c r="BH39" s="78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59"/>
      <c r="DM39" s="5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</row>
    <row r="40" spans="1:148" s="35" customFormat="1" ht="12.75" hidden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76"/>
      <c r="AY40" s="77"/>
      <c r="AZ40" s="77"/>
      <c r="BA40" s="77"/>
      <c r="BB40" s="77"/>
      <c r="BC40" s="77"/>
      <c r="BD40" s="77"/>
      <c r="BE40" s="77"/>
      <c r="BF40" s="77"/>
      <c r="BG40" s="77"/>
      <c r="BH40" s="78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59"/>
      <c r="DM40" s="5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</row>
    <row r="41" spans="1:148" s="35" customFormat="1" ht="12.75" hidden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76"/>
      <c r="AY41" s="77"/>
      <c r="AZ41" s="77"/>
      <c r="BA41" s="77"/>
      <c r="BB41" s="77"/>
      <c r="BC41" s="77"/>
      <c r="BD41" s="77"/>
      <c r="BE41" s="77"/>
      <c r="BF41" s="77"/>
      <c r="BG41" s="77"/>
      <c r="BH41" s="78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59"/>
      <c r="DM41" s="5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</row>
    <row r="42" spans="1:148" s="35" customFormat="1" ht="12.75" hidden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76"/>
      <c r="AY42" s="77"/>
      <c r="AZ42" s="77"/>
      <c r="BA42" s="77"/>
      <c r="BB42" s="77"/>
      <c r="BC42" s="77"/>
      <c r="BD42" s="77"/>
      <c r="BE42" s="77"/>
      <c r="BF42" s="77"/>
      <c r="BG42" s="77"/>
      <c r="BH42" s="78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59"/>
      <c r="DM42" s="5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</row>
    <row r="43" spans="1:148" s="35" customFormat="1" ht="12.75" hidden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/>
      <c r="AX43" s="79"/>
      <c r="AY43" s="80"/>
      <c r="AZ43" s="80"/>
      <c r="BA43" s="80"/>
      <c r="BB43" s="80"/>
      <c r="BC43" s="80"/>
      <c r="BD43" s="80"/>
      <c r="BE43" s="80"/>
      <c r="BF43" s="80"/>
      <c r="BG43" s="80"/>
      <c r="BH43" s="81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59"/>
      <c r="DM43" s="5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</row>
    <row r="44" spans="92:148" s="35" customFormat="1" ht="12.75">
      <c r="CN44" s="37" t="s">
        <v>6</v>
      </c>
      <c r="CP44" s="209">
        <f>CP36</f>
        <v>0</v>
      </c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59">
        <f>SUM(DL43:DL43)</f>
        <v>0</v>
      </c>
      <c r="DM44" s="59">
        <f>SUM(DM43:DM43)</f>
        <v>0</v>
      </c>
      <c r="DN44" s="209">
        <f>SUM(EI36:ER43)</f>
        <v>0</v>
      </c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>
        <f>SUM(EI36:ER43)</f>
        <v>0</v>
      </c>
      <c r="EJ44" s="209"/>
      <c r="EK44" s="209"/>
      <c r="EL44" s="209"/>
      <c r="EM44" s="209"/>
      <c r="EN44" s="209"/>
      <c r="EO44" s="209"/>
      <c r="EP44" s="209"/>
      <c r="EQ44" s="209"/>
      <c r="ER44" s="209"/>
    </row>
    <row r="45" ht="4.5" customHeight="1" thickBot="1"/>
    <row r="46" spans="144:148" s="35" customFormat="1" ht="10.5" customHeight="1">
      <c r="EN46" s="37"/>
      <c r="EO46" s="37"/>
      <c r="EP46" s="37" t="s">
        <v>174</v>
      </c>
      <c r="ER46" s="60" t="s">
        <v>175</v>
      </c>
    </row>
    <row r="47" spans="1:148" s="35" customFormat="1" ht="10.5" customHeight="1" thickBot="1">
      <c r="A47" s="35" t="s">
        <v>176</v>
      </c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EN47" s="37"/>
      <c r="EO47" s="37"/>
      <c r="EP47" s="37" t="s">
        <v>177</v>
      </c>
      <c r="EQ47" s="43"/>
      <c r="ER47" s="61">
        <v>1</v>
      </c>
    </row>
    <row r="48" spans="20:85" s="33" customFormat="1" ht="10.5" customHeight="1" thickBot="1">
      <c r="T48" s="173" t="s">
        <v>4</v>
      </c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S48" s="173" t="s">
        <v>5</v>
      </c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</row>
    <row r="49" spans="1:148" ht="10.5" customHeight="1">
      <c r="A49" s="35" t="s">
        <v>176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W49" s="223" t="s">
        <v>178</v>
      </c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5"/>
    </row>
    <row r="50" spans="1:148" ht="10.5" customHeight="1">
      <c r="A50" s="35" t="s">
        <v>179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W50" s="226" t="s">
        <v>180</v>
      </c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8"/>
    </row>
    <row r="51" spans="1:148" ht="10.5" customHeight="1">
      <c r="A51" s="35" t="s">
        <v>181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35"/>
      <c r="AR51" s="35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W51" s="62"/>
      <c r="CX51" s="35" t="s">
        <v>182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63"/>
    </row>
    <row r="52" spans="20:148" ht="10.5" customHeight="1">
      <c r="T52" s="173" t="s">
        <v>4</v>
      </c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S52" s="173" t="s">
        <v>5</v>
      </c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W52" s="62"/>
      <c r="CX52" s="35" t="s">
        <v>183</v>
      </c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174"/>
      <c r="DW52" s="174"/>
      <c r="DX52" s="174"/>
      <c r="DY52" s="174"/>
      <c r="DZ52" s="174"/>
      <c r="EA52" s="174"/>
      <c r="EB52" s="174"/>
      <c r="EC52" s="35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35"/>
      <c r="ER52" s="64"/>
    </row>
    <row r="53" spans="1:148" ht="10.5" customHeight="1">
      <c r="A53" s="35" t="s">
        <v>182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W53" s="62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52"/>
      <c r="ED53" s="229" t="s">
        <v>5</v>
      </c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52"/>
      <c r="ER53" s="65" t="s">
        <v>184</v>
      </c>
    </row>
    <row r="54" spans="1:148" ht="10.5" customHeight="1">
      <c r="A54" s="35" t="s">
        <v>183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35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35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35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66"/>
      <c r="CN54" s="66"/>
      <c r="CO54" s="66"/>
      <c r="CP54" s="66"/>
      <c r="CW54" s="62"/>
      <c r="CX54" s="181" t="s">
        <v>140</v>
      </c>
      <c r="CY54" s="181"/>
      <c r="CZ54" s="182"/>
      <c r="DA54" s="182"/>
      <c r="DB54" s="182"/>
      <c r="DC54" s="182"/>
      <c r="DD54" s="182"/>
      <c r="DE54" s="183" t="s">
        <v>140</v>
      </c>
      <c r="DF54" s="183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37"/>
      <c r="DW54" s="192"/>
      <c r="DX54" s="192"/>
      <c r="DY54" s="192"/>
      <c r="DZ54" s="183" t="s">
        <v>141</v>
      </c>
      <c r="EA54" s="183"/>
      <c r="EB54" s="183"/>
      <c r="ED54" s="35"/>
      <c r="EE54" s="35"/>
      <c r="EF54" s="35"/>
      <c r="EG54" s="35"/>
      <c r="EK54" s="35"/>
      <c r="EL54" s="35"/>
      <c r="EM54" s="35"/>
      <c r="EN54" s="35"/>
      <c r="EO54" s="35"/>
      <c r="EP54" s="35"/>
      <c r="EQ54" s="35"/>
      <c r="ER54" s="63"/>
    </row>
    <row r="55" spans="20:148" s="33" customFormat="1" ht="10.5" customHeight="1" thickBot="1">
      <c r="T55" s="229" t="s">
        <v>185</v>
      </c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52"/>
      <c r="AK55" s="229" t="s">
        <v>4</v>
      </c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52"/>
      <c r="AW55" s="229" t="s">
        <v>5</v>
      </c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52"/>
      <c r="CA55" s="229" t="s">
        <v>184</v>
      </c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W55" s="67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9"/>
    </row>
    <row r="56" spans="1:42" s="35" customFormat="1" ht="10.5" customHeight="1">
      <c r="A56" s="181" t="s">
        <v>140</v>
      </c>
      <c r="B56" s="181"/>
      <c r="C56" s="182"/>
      <c r="D56" s="182"/>
      <c r="E56" s="182"/>
      <c r="F56" s="182"/>
      <c r="G56" s="182"/>
      <c r="H56" s="183" t="s">
        <v>140</v>
      </c>
      <c r="I56" s="183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1">
        <v>20</v>
      </c>
      <c r="AH56" s="181"/>
      <c r="AI56" s="181"/>
      <c r="AJ56" s="181"/>
      <c r="AK56" s="192"/>
      <c r="AL56" s="192"/>
      <c r="AM56" s="192"/>
      <c r="AN56" s="183" t="s">
        <v>141</v>
      </c>
      <c r="AO56" s="183"/>
      <c r="AP56" s="183"/>
    </row>
    <row r="57" s="35" customFormat="1" ht="3" customHeight="1"/>
  </sheetData>
  <sheetProtection/>
  <mergeCells count="155">
    <mergeCell ref="A37:AW37"/>
    <mergeCell ref="AX36:BH36"/>
    <mergeCell ref="AX37:BH37"/>
    <mergeCell ref="A38:AW38"/>
    <mergeCell ref="AX38:BH38"/>
    <mergeCell ref="BI39:BS39"/>
    <mergeCell ref="BI40:BS40"/>
    <mergeCell ref="BI41:BS41"/>
    <mergeCell ref="BI42:BS42"/>
    <mergeCell ref="BI35:BS35"/>
    <mergeCell ref="BI36:BS36"/>
    <mergeCell ref="BI37:BS37"/>
    <mergeCell ref="BI38:BS38"/>
    <mergeCell ref="CA55:CL55"/>
    <mergeCell ref="DL52:DU52"/>
    <mergeCell ref="AW54:BY54"/>
    <mergeCell ref="CA54:CL54"/>
    <mergeCell ref="AN56:AP56"/>
    <mergeCell ref="T54:AI54"/>
    <mergeCell ref="AW55:BY55"/>
    <mergeCell ref="T55:AI55"/>
    <mergeCell ref="AK55:AU55"/>
    <mergeCell ref="AG56:AJ56"/>
    <mergeCell ref="AK56:AM56"/>
    <mergeCell ref="A56:B56"/>
    <mergeCell ref="C56:G56"/>
    <mergeCell ref="H56:I56"/>
    <mergeCell ref="J56:AF56"/>
    <mergeCell ref="T52:AP52"/>
    <mergeCell ref="AS52:CG52"/>
    <mergeCell ref="DV52:EB52"/>
    <mergeCell ref="DW54:DY54"/>
    <mergeCell ref="DZ54:EB54"/>
    <mergeCell ref="DE54:DF54"/>
    <mergeCell ref="DG54:DU54"/>
    <mergeCell ref="CX54:CY54"/>
    <mergeCell ref="CZ54:DD54"/>
    <mergeCell ref="AK54:AU54"/>
    <mergeCell ref="CW49:ER49"/>
    <mergeCell ref="CW50:ER50"/>
    <mergeCell ref="ED52:EP52"/>
    <mergeCell ref="DL53:DU53"/>
    <mergeCell ref="DV53:EB53"/>
    <mergeCell ref="ED53:EP53"/>
    <mergeCell ref="CP44:DK44"/>
    <mergeCell ref="BI43:BS43"/>
    <mergeCell ref="BT43:CD43"/>
    <mergeCell ref="CE43:CO43"/>
    <mergeCell ref="CP43:DK43"/>
    <mergeCell ref="T47:AP47"/>
    <mergeCell ref="AS47:CG47"/>
    <mergeCell ref="T51:AP51"/>
    <mergeCell ref="AS51:CG51"/>
    <mergeCell ref="T48:AP48"/>
    <mergeCell ref="AS48:CG48"/>
    <mergeCell ref="DN41:EH41"/>
    <mergeCell ref="EI41:ER41"/>
    <mergeCell ref="DN44:EH44"/>
    <mergeCell ref="EI44:ER44"/>
    <mergeCell ref="DN43:EH43"/>
    <mergeCell ref="EI43:ER43"/>
    <mergeCell ref="DN40:EH40"/>
    <mergeCell ref="CP42:DK42"/>
    <mergeCell ref="EI40:ER40"/>
    <mergeCell ref="BT41:CD41"/>
    <mergeCell ref="CE41:CO41"/>
    <mergeCell ref="CP41:DK41"/>
    <mergeCell ref="BT40:CD40"/>
    <mergeCell ref="CE40:CO40"/>
    <mergeCell ref="DN42:EH42"/>
    <mergeCell ref="EI42:ER42"/>
    <mergeCell ref="BT36:CD36"/>
    <mergeCell ref="BT42:CD42"/>
    <mergeCell ref="CE38:CO38"/>
    <mergeCell ref="CP40:DK40"/>
    <mergeCell ref="CE42:CO42"/>
    <mergeCell ref="BT37:CD37"/>
    <mergeCell ref="CE37:CO37"/>
    <mergeCell ref="CP37:DK37"/>
    <mergeCell ref="DN37:EH37"/>
    <mergeCell ref="EI38:ER38"/>
    <mergeCell ref="BT39:CD39"/>
    <mergeCell ref="CE39:CO39"/>
    <mergeCell ref="CP39:DK39"/>
    <mergeCell ref="DN39:EH39"/>
    <mergeCell ref="EI39:ER39"/>
    <mergeCell ref="BT38:CD38"/>
    <mergeCell ref="CP38:DK38"/>
    <mergeCell ref="DN38:EH38"/>
    <mergeCell ref="A31:AW34"/>
    <mergeCell ref="CP36:DK36"/>
    <mergeCell ref="DN36:EH36"/>
    <mergeCell ref="A35:AW35"/>
    <mergeCell ref="AX35:BH35"/>
    <mergeCell ref="A36:AW36"/>
    <mergeCell ref="DL31:DM33"/>
    <mergeCell ref="CE33:DK33"/>
    <mergeCell ref="DN34:EH34"/>
    <mergeCell ref="BT35:CD35"/>
    <mergeCell ref="DN31:ER33"/>
    <mergeCell ref="CE32:DK32"/>
    <mergeCell ref="EI37:ER37"/>
    <mergeCell ref="EI34:ER34"/>
    <mergeCell ref="EI35:ER35"/>
    <mergeCell ref="EI36:ER36"/>
    <mergeCell ref="CE35:CO35"/>
    <mergeCell ref="CP35:DK35"/>
    <mergeCell ref="DN35:EH35"/>
    <mergeCell ref="CE36:CO36"/>
    <mergeCell ref="AX31:BH34"/>
    <mergeCell ref="BT31:CD34"/>
    <mergeCell ref="CE31:DK31"/>
    <mergeCell ref="CE34:CO34"/>
    <mergeCell ref="CP34:DK34"/>
    <mergeCell ref="BI31:BS34"/>
    <mergeCell ref="AX24:ED25"/>
    <mergeCell ref="ER24:ER26"/>
    <mergeCell ref="DN29:EK29"/>
    <mergeCell ref="EL29:ER29"/>
    <mergeCell ref="L27:BB27"/>
    <mergeCell ref="L28:BB28"/>
    <mergeCell ref="CU15:CX15"/>
    <mergeCell ref="CY15:DA15"/>
    <mergeCell ref="AX16:ED17"/>
    <mergeCell ref="BG15:BH15"/>
    <mergeCell ref="BT15:CP15"/>
    <mergeCell ref="CQ15:CT15"/>
    <mergeCell ref="AX21:ED21"/>
    <mergeCell ref="AX22:ED23"/>
    <mergeCell ref="BG19:CW20"/>
    <mergeCell ref="DZ11:EB11"/>
    <mergeCell ref="EC11:EE11"/>
    <mergeCell ref="B12:EK12"/>
    <mergeCell ref="B13:EH13"/>
    <mergeCell ref="EI13:EK13"/>
    <mergeCell ref="AW15:BA15"/>
    <mergeCell ref="BB15:BF15"/>
    <mergeCell ref="DC10:DU10"/>
    <mergeCell ref="EA10:ER10"/>
    <mergeCell ref="ER16:ER17"/>
    <mergeCell ref="ER18:ER20"/>
    <mergeCell ref="DV11:DY11"/>
    <mergeCell ref="DA11:DB11"/>
    <mergeCell ref="DC11:DG11"/>
    <mergeCell ref="DH11:DI11"/>
    <mergeCell ref="DJ11:DU11"/>
    <mergeCell ref="DC8:ER8"/>
    <mergeCell ref="DC9:DU9"/>
    <mergeCell ref="EA9:ER9"/>
    <mergeCell ref="DE1:ER1"/>
    <mergeCell ref="DE2:ER2"/>
    <mergeCell ref="DC4:ER4"/>
    <mergeCell ref="DC5:ER5"/>
    <mergeCell ref="DC6:ER6"/>
    <mergeCell ref="DC7:ER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BUHH</cp:lastModifiedBy>
  <cp:lastPrinted>2019-01-09T09:51:27Z</cp:lastPrinted>
  <dcterms:created xsi:type="dcterms:W3CDTF">2010-11-26T07:12:57Z</dcterms:created>
  <dcterms:modified xsi:type="dcterms:W3CDTF">2019-01-28T10:35:53Z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